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ABOR RATES" sheetId="2" state="visible" r:id="rId2"/>
    <sheet xmlns:r="http://schemas.openxmlformats.org/officeDocument/2006/relationships" name="ESTIMATE DETAIL" sheetId="3" state="visible" r:id="rId3"/>
    <sheet xmlns:r="http://schemas.openxmlformats.org/officeDocument/2006/relationships" name="BID SUMMARY" sheetId="4" state="visible" r:id="rId4"/>
    <sheet xmlns:r="http://schemas.openxmlformats.org/officeDocument/2006/relationships" name="UNIT COST LIBRARY" sheetId="5" state="visible" r:id="rId5"/>
    <sheet xmlns:r="http://schemas.openxmlformats.org/officeDocument/2006/relationships" name="BID DAY CHECK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"/>
    <numFmt numFmtId="165" formatCode="#,##0.##"/>
    <numFmt numFmtId="166" formatCode="$#,##0"/>
    <numFmt numFmtId="167" formatCode="0.###"/>
    <numFmt numFmtId="168" formatCode="0.0%"/>
  </numFmts>
  <fonts count="13">
    <font>
      <name val="Calibri"/>
      <family val="2"/>
      <color theme="1"/>
      <sz val="11"/>
      <scheme val="minor"/>
    </font>
    <font>
      <b val="1"/>
      <color rgb="001F2442"/>
      <sz val="16"/>
    </font>
    <font>
      <color rgb="00374151"/>
      <sz val="11"/>
    </font>
    <font>
      <b val="1"/>
      <color rgb="001F2442"/>
      <sz val="13"/>
    </font>
    <font>
      <b val="1"/>
      <color rgb="001F2442"/>
      <sz val="11"/>
    </font>
    <font>
      <b val="1"/>
      <color rgb="00FFFFFF"/>
      <sz val="11"/>
    </font>
    <font>
      <i val="1"/>
      <color rgb="006B7280"/>
    </font>
    <font>
      <b val="1"/>
      <color rgb="001F2442"/>
    </font>
    <font>
      <b val="1"/>
    </font>
    <font>
      <b val="1"/>
      <color rgb="001F2442"/>
      <sz val="12"/>
    </font>
    <font>
      <b val="1"/>
      <color rgb="00FFFFFF"/>
      <sz val="13"/>
    </font>
    <font>
      <b val="1"/>
      <color rgb="001F2442"/>
      <sz val="14"/>
    </font>
    <font>
      <sz val="12"/>
    </font>
  </fonts>
  <fills count="4">
    <fill>
      <patternFill/>
    </fill>
    <fill>
      <patternFill patternType="gray125"/>
    </fill>
    <fill>
      <patternFill patternType="solid">
        <fgColor rgb="001F2442"/>
      </patternFill>
    </fill>
    <fill>
      <patternFill patternType="solid">
        <fgColor rgb="00489DF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6" fillId="0" borderId="0" pivotButton="0" quotePrefix="0" xfId="0"/>
    <xf numFmtId="165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6" fontId="0" fillId="0" borderId="0" pivotButton="0" quotePrefix="0" xfId="0"/>
    <xf numFmtId="164" fontId="0" fillId="0" borderId="0" pivotButton="0" quotePrefix="0" xfId="0"/>
    <xf numFmtId="0" fontId="7" fillId="0" borderId="0" pivotButton="0" quotePrefix="0" xfId="0"/>
    <xf numFmtId="0" fontId="5" fillId="2" borderId="0" applyAlignment="1" pivotButton="0" quotePrefix="0" xfId="0">
      <alignment vertical="center" wrapText="1"/>
    </xf>
    <xf numFmtId="168" fontId="0" fillId="0" borderId="0" pivotButton="0" quotePrefix="0" xfId="0"/>
    <xf numFmtId="0" fontId="5" fillId="3" borderId="0" applyAlignment="1" pivotButton="0" quotePrefix="0" xfId="0">
      <alignment vertical="center" wrapText="1"/>
    </xf>
    <xf numFmtId="166" fontId="5" fillId="3" borderId="0" applyAlignment="1" pivotButton="0" quotePrefix="0" xfId="0">
      <alignment vertical="center" wrapText="1"/>
    </xf>
    <xf numFmtId="0" fontId="9" fillId="0" borderId="0" pivotButton="0" quotePrefix="0" xfId="0"/>
    <xf numFmtId="10" fontId="0" fillId="0" borderId="0" pivotButton="0" quotePrefix="0" xfId="0"/>
    <xf numFmtId="0" fontId="10" fillId="2" borderId="0" pivotButton="0" quotePrefix="0" xfId="0"/>
    <xf numFmtId="166" fontId="10" fillId="2" borderId="0" pivotButton="0" quotePrefix="0" xfId="0"/>
    <xf numFmtId="0" fontId="0" fillId="2" borderId="0" pivotButton="0" quotePrefix="0" xfId="0"/>
    <xf numFmtId="167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Commercial Construction Estimating Template</t>
        </is>
      </c>
    </row>
    <row r="3">
      <c r="B3" s="2" t="inlineStr">
        <is>
          <t>Free, no macros, works in Excel and Google Sheets. Built by LlamaPress AI.</t>
        </is>
      </c>
    </row>
    <row r="4">
      <c r="B4" s="2" t="inlineStr"/>
    </row>
    <row r="5">
      <c r="B5" s="3" t="inlineStr">
        <is>
          <t>How to use this workbook</t>
        </is>
      </c>
    </row>
    <row r="6">
      <c r="B6" s="2" t="inlineStr">
        <is>
          <t>1. Set your labor classes and burden on the LABOR RATES sheet. The estimate reads loaded rates from there.</t>
        </is>
      </c>
    </row>
    <row r="7">
      <c r="B7" s="2" t="inlineStr">
        <is>
          <t>2. Price the job on ESTIMATE DETAIL. One row per line item. Pick the division from the dropdown.</t>
        </is>
      </c>
    </row>
    <row r="8">
      <c r="B8" s="2" t="inlineStr">
        <is>
          <t>3. Check BID SUMMARY. Divisions roll up automatically. Set overhead, profit, bond and contingency there.</t>
        </is>
      </c>
    </row>
    <row r="9">
      <c r="B9" s="2" t="inlineStr">
        <is>
          <t>4. Use UNIT COST LIBRARY to keep the unit prices you trust. Copy rates into the estimate as you price.</t>
        </is>
      </c>
    </row>
    <row r="10">
      <c r="B10" s="2" t="inlineStr">
        <is>
          <t>5. Run the BID DAY CHECKLIST before you submit. Every item on it comes from a real blown bid.</t>
        </is>
      </c>
    </row>
    <row r="11">
      <c r="B11" s="2" t="inlineStr"/>
    </row>
    <row r="12">
      <c r="B12" s="3" t="inlineStr">
        <is>
          <t>Why there are no macros</t>
        </is>
      </c>
    </row>
    <row r="13">
      <c r="B13" s="2" t="inlineStr">
        <is>
          <t>Macros are where estimating workbooks go to die: one person writes them, that person leaves, bid day breaks.</t>
        </is>
      </c>
    </row>
    <row r="14">
      <c r="B14" s="2" t="inlineStr">
        <is>
          <t>Everything here runs on plain formulas (SUMIFS and lookups), so nothing can silently stop working.</t>
        </is>
      </c>
    </row>
    <row r="15">
      <c r="B15" s="2" t="inlineStr"/>
    </row>
    <row r="16">
      <c r="B16" s="3" t="inlineStr">
        <is>
          <t>When this template stops being enough</t>
        </is>
      </c>
    </row>
    <row r="17">
      <c r="B17" s="2" t="inlineStr">
        <is>
          <t>A spreadsheet has ceilings: one estimator in the file at a time, history buried in old copies,</t>
        </is>
      </c>
    </row>
    <row r="18">
      <c r="B18" s="2" t="inlineStr">
        <is>
          <t>and your margins visible to anyone with the file. When you hit those ceilings, we turn spreadsheets</t>
        </is>
      </c>
    </row>
    <row r="19">
      <c r="B19" s="2" t="inlineStr">
        <is>
          <t>like this one into custom multi-user estimating apps. The first build is free:</t>
        </is>
      </c>
    </row>
    <row r="20">
      <c r="B20" s="4" t="inlineStr">
        <is>
          <t>https://llamapress.ai/free-custom-estimating-app-from-your-spreadsheet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8" customWidth="1" min="4" max="4"/>
    <col width="34" customWidth="1" min="5" max="5"/>
  </cols>
  <sheetData>
    <row r="1">
      <c r="A1" s="5" t="inlineStr">
        <is>
          <t>Labor Class</t>
        </is>
      </c>
      <c r="B1" s="5" t="inlineStr">
        <is>
          <t>Base Wage ($/hr)</t>
        </is>
      </c>
      <c r="C1" s="5" t="inlineStr">
        <is>
          <t>Burden %</t>
        </is>
      </c>
      <c r="D1" s="5" t="inlineStr">
        <is>
          <t>Loaded Rate ($/hr)</t>
        </is>
      </c>
      <c r="E1" s="5" t="inlineStr">
        <is>
          <t>Notes</t>
        </is>
      </c>
    </row>
    <row r="2">
      <c r="A2" s="6" t="inlineStr">
        <is>
          <t>Project Manager</t>
        </is>
      </c>
      <c r="B2" s="7" t="n">
        <v>62</v>
      </c>
      <c r="C2" s="8" t="n">
        <v>0.42</v>
      </c>
      <c r="D2" s="7">
        <f>B2*(1+C2)</f>
        <v/>
      </c>
      <c r="E2" s="6" t="inlineStr">
        <is>
          <t>Payroll tax, WC, GL, benefits</t>
        </is>
      </c>
    </row>
    <row r="3">
      <c r="A3" s="6" t="inlineStr">
        <is>
          <t>Superintendent</t>
        </is>
      </c>
      <c r="B3" s="7" t="n">
        <v>55</v>
      </c>
      <c r="C3" s="8" t="n">
        <v>0.42</v>
      </c>
      <c r="D3" s="7">
        <f>B3*(1+C3)</f>
        <v/>
      </c>
      <c r="E3" s="6" t="inlineStr"/>
    </row>
    <row r="4">
      <c r="A4" s="6" t="inlineStr">
        <is>
          <t>Foreman</t>
        </is>
      </c>
      <c r="B4" s="7" t="n">
        <v>46</v>
      </c>
      <c r="C4" s="8" t="n">
        <v>0.45</v>
      </c>
      <c r="D4" s="7">
        <f>B4*(1+C4)</f>
        <v/>
      </c>
      <c r="E4" s="6" t="inlineStr"/>
    </row>
    <row r="5">
      <c r="A5" s="6" t="inlineStr">
        <is>
          <t>Journeyman</t>
        </is>
      </c>
      <c r="B5" s="7" t="n">
        <v>38</v>
      </c>
      <c r="C5" s="8" t="n">
        <v>0.45</v>
      </c>
      <c r="D5" s="7">
        <f>B5*(1+C5)</f>
        <v/>
      </c>
      <c r="E5" s="6" t="inlineStr"/>
    </row>
    <row r="6">
      <c r="A6" s="6" t="inlineStr">
        <is>
          <t>Apprentice</t>
        </is>
      </c>
      <c r="B6" s="7" t="n">
        <v>24</v>
      </c>
      <c r="C6" s="8" t="n">
        <v>0.45</v>
      </c>
      <c r="D6" s="7">
        <f>B6*(1+C6)</f>
        <v/>
      </c>
      <c r="E6" s="6" t="inlineStr"/>
    </row>
    <row r="7">
      <c r="A7" s="6" t="inlineStr">
        <is>
          <t>Laborer</t>
        </is>
      </c>
      <c r="B7" s="7" t="n">
        <v>21</v>
      </c>
      <c r="C7" s="8" t="n">
        <v>0.48</v>
      </c>
      <c r="D7" s="7">
        <f>B7*(1+C7)</f>
        <v/>
      </c>
      <c r="E7" s="6" t="inlineStr"/>
    </row>
    <row r="8">
      <c r="A8" s="6" t="inlineStr">
        <is>
          <t>Operator</t>
        </is>
      </c>
      <c r="B8" s="7" t="n">
        <v>42</v>
      </c>
      <c r="C8" s="8" t="n">
        <v>0.45</v>
      </c>
      <c r="D8" s="7">
        <f>B8*(1+C8)</f>
        <v/>
      </c>
      <c r="E8" s="6" t="inlineStr"/>
    </row>
    <row r="10">
      <c r="A10" s="9" t="inlineStr">
        <is>
          <t>Sample rates only. Replace every number with your own. Burden = payroll taxes + workers comp + liability + benefits, as a % of base wage.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2" customWidth="1" min="2" max="2"/>
    <col width="10" customWidth="1" min="3" max="3"/>
    <col width="8" customWidth="1" min="4" max="4"/>
    <col width="15" customWidth="1" min="5" max="5"/>
    <col width="14" customWidth="1" min="6" max="6"/>
    <col width="13" customWidth="1" min="7" max="7"/>
    <col width="16" customWidth="1" min="8" max="8"/>
    <col width="14" customWidth="1" min="9" max="9"/>
    <col width="12" customWidth="1" min="10" max="10"/>
    <col width="14" customWidth="1" min="11" max="11"/>
    <col width="12" customWidth="1" min="12" max="12"/>
    <col width="13" customWidth="1" min="13" max="13"/>
    <col width="28" customWidth="1" min="14" max="14"/>
  </cols>
  <sheetData>
    <row r="1">
      <c r="A1" s="5" t="inlineStr">
        <is>
          <t>Division</t>
        </is>
      </c>
      <c r="B1" s="5" t="inlineStr">
        <is>
          <t>Item Description</t>
        </is>
      </c>
      <c r="C1" s="5" t="inlineStr">
        <is>
          <t>Qty</t>
        </is>
      </c>
      <c r="D1" s="5" t="inlineStr">
        <is>
          <t>Unit</t>
        </is>
      </c>
      <c r="E1" s="5" t="inlineStr">
        <is>
          <t>Material Unit Cost</t>
        </is>
      </c>
      <c r="F1" s="5" t="inlineStr">
        <is>
          <t>Material Total</t>
        </is>
      </c>
      <c r="G1" s="5" t="inlineStr">
        <is>
          <t>Labor Hrs / Unit</t>
        </is>
      </c>
      <c r="H1" s="5" t="inlineStr">
        <is>
          <t>Labor Class</t>
        </is>
      </c>
      <c r="I1" s="5" t="inlineStr">
        <is>
          <t>Labor Rate ($/hr)</t>
        </is>
      </c>
      <c r="J1" s="5" t="inlineStr">
        <is>
          <t>Labor Total</t>
        </is>
      </c>
      <c r="K1" s="5" t="inlineStr">
        <is>
          <t>Equipment Total</t>
        </is>
      </c>
      <c r="L1" s="5" t="inlineStr">
        <is>
          <t>Sub Quote</t>
        </is>
      </c>
      <c r="M1" s="5" t="inlineStr">
        <is>
          <t>Line Total</t>
        </is>
      </c>
      <c r="N1" s="5" t="inlineStr">
        <is>
          <t>Notes</t>
        </is>
      </c>
    </row>
    <row r="2">
      <c r="A2" s="6" t="inlineStr">
        <is>
          <t>01 General Requirements</t>
        </is>
      </c>
      <c r="B2" s="6" t="inlineStr">
        <is>
          <t>Supervision (Superintendent, 4 months)</t>
        </is>
      </c>
      <c r="C2" s="10" t="n">
        <v>4</v>
      </c>
      <c r="D2" s="6" t="inlineStr">
        <is>
          <t>MO</t>
        </is>
      </c>
      <c r="E2" s="7" t="n">
        <v>0</v>
      </c>
      <c r="F2" s="11">
        <f>C2*E2</f>
        <v/>
      </c>
      <c r="G2" s="12" t="n">
        <v>173.33</v>
      </c>
      <c r="H2" s="6" t="inlineStr">
        <is>
          <t>Superintendent</t>
        </is>
      </c>
      <c r="I2" s="7">
        <f>IFERROR(VLOOKUP(H2,'LABOR RATES'!$A$2:$D$8,4,FALSE),0)</f>
        <v/>
      </c>
      <c r="J2" s="11">
        <f>C2*G2*I2</f>
        <v/>
      </c>
      <c r="K2" s="11" t="n">
        <v>0</v>
      </c>
      <c r="L2" s="11" t="n">
        <v>0</v>
      </c>
      <c r="M2" s="11">
        <f>F2+J2+K2+L2</f>
        <v/>
      </c>
      <c r="N2" s="6" t="n"/>
    </row>
    <row r="3">
      <c r="A3" s="6" t="inlineStr">
        <is>
          <t>01 General Requirements</t>
        </is>
      </c>
      <c r="B3" s="6" t="inlineStr">
        <is>
          <t>Temporary fencing</t>
        </is>
      </c>
      <c r="C3" s="10" t="n">
        <v>600</v>
      </c>
      <c r="D3" s="6" t="inlineStr">
        <is>
          <t>LF</t>
        </is>
      </c>
      <c r="E3" s="7" t="n">
        <v>4.5</v>
      </c>
      <c r="F3" s="11">
        <f>C3*E3</f>
        <v/>
      </c>
      <c r="G3" s="12" t="n">
        <v>0.02</v>
      </c>
      <c r="H3" s="6" t="inlineStr">
        <is>
          <t>Laborer</t>
        </is>
      </c>
      <c r="I3" s="7">
        <f>IFERROR(VLOOKUP(H3,'LABOR RATES'!$A$2:$D$8,4,FALSE),0)</f>
        <v/>
      </c>
      <c r="J3" s="11">
        <f>C3*G3*I3</f>
        <v/>
      </c>
      <c r="K3" s="11" t="n">
        <v>0</v>
      </c>
      <c r="L3" s="11" t="n">
        <v>0</v>
      </c>
      <c r="M3" s="11">
        <f>F3+J3+K3+L3</f>
        <v/>
      </c>
      <c r="N3" s="6" t="n"/>
    </row>
    <row r="4">
      <c r="A4" s="6" t="inlineStr">
        <is>
          <t>03 Concrete</t>
        </is>
      </c>
      <c r="B4" s="6" t="inlineStr">
        <is>
          <t>Slab on grade, 4in, 3000 psi</t>
        </is>
      </c>
      <c r="C4" s="10" t="n">
        <v>12000</v>
      </c>
      <c r="D4" s="6" t="inlineStr">
        <is>
          <t>SF</t>
        </is>
      </c>
      <c r="E4" s="7" t="n">
        <v>2.1</v>
      </c>
      <c r="F4" s="11">
        <f>C4*E4</f>
        <v/>
      </c>
      <c r="G4" s="12" t="n">
        <v>0.015</v>
      </c>
      <c r="H4" s="6" t="inlineStr">
        <is>
          <t>Journeyman</t>
        </is>
      </c>
      <c r="I4" s="7">
        <f>IFERROR(VLOOKUP(H4,'LABOR RATES'!$A$2:$D$8,4,FALSE),0)</f>
        <v/>
      </c>
      <c r="J4" s="11">
        <f>C4*G4*I4</f>
        <v/>
      </c>
      <c r="K4" s="11" t="n">
        <v>1800</v>
      </c>
      <c r="L4" s="11" t="n">
        <v>0</v>
      </c>
      <c r="M4" s="11">
        <f>F4+J4+K4+L4</f>
        <v/>
      </c>
      <c r="N4" s="6" t="n"/>
    </row>
    <row r="5">
      <c r="A5" s="6" t="inlineStr">
        <is>
          <t>03 Concrete</t>
        </is>
      </c>
      <c r="B5" s="6" t="inlineStr">
        <is>
          <t>Spread footings</t>
        </is>
      </c>
      <c r="C5" s="10" t="n">
        <v>85</v>
      </c>
      <c r="D5" s="6" t="inlineStr">
        <is>
          <t>CY</t>
        </is>
      </c>
      <c r="E5" s="7" t="n">
        <v>165</v>
      </c>
      <c r="F5" s="11">
        <f>C5*E5</f>
        <v/>
      </c>
      <c r="G5" s="12" t="n">
        <v>0.9</v>
      </c>
      <c r="H5" s="6" t="inlineStr">
        <is>
          <t>Journeyman</t>
        </is>
      </c>
      <c r="I5" s="7">
        <f>IFERROR(VLOOKUP(H5,'LABOR RATES'!$A$2:$D$8,4,FALSE),0)</f>
        <v/>
      </c>
      <c r="J5" s="11">
        <f>C5*G5*I5</f>
        <v/>
      </c>
      <c r="K5" s="11" t="n">
        <v>1200</v>
      </c>
      <c r="L5" s="11" t="n">
        <v>0</v>
      </c>
      <c r="M5" s="11">
        <f>F5+J5+K5+L5</f>
        <v/>
      </c>
      <c r="N5" s="6" t="n"/>
    </row>
    <row r="6">
      <c r="A6" s="6" t="inlineStr">
        <is>
          <t>05 Metals</t>
        </is>
      </c>
      <c r="B6" s="6" t="inlineStr">
        <is>
          <t>Structural steel (sub quote)</t>
        </is>
      </c>
      <c r="C6" s="10" t="n">
        <v>1</v>
      </c>
      <c r="D6" s="6" t="inlineStr">
        <is>
          <t>LS</t>
        </is>
      </c>
      <c r="E6" s="7" t="n">
        <v>0</v>
      </c>
      <c r="F6" s="11">
        <f>C6*E6</f>
        <v/>
      </c>
      <c r="G6" s="12" t="n">
        <v>0</v>
      </c>
      <c r="H6" s="6" t="inlineStr">
        <is>
          <t>Journeyman</t>
        </is>
      </c>
      <c r="I6" s="7">
        <f>IFERROR(VLOOKUP(H6,'LABOR RATES'!$A$2:$D$8,4,FALSE),0)</f>
        <v/>
      </c>
      <c r="J6" s="11">
        <f>C6*G6*I6</f>
        <v/>
      </c>
      <c r="K6" s="11" t="n">
        <v>0</v>
      </c>
      <c r="L6" s="11" t="n">
        <v>148500</v>
      </c>
      <c r="M6" s="11">
        <f>F6+J6+K6+L6</f>
        <v/>
      </c>
      <c r="N6" s="6" t="n"/>
    </row>
    <row r="7">
      <c r="A7" s="6" t="inlineStr">
        <is>
          <t>09 Finishes</t>
        </is>
      </c>
      <c r="B7" s="6" t="inlineStr">
        <is>
          <t>Drywall, hang/tape/finish L4</t>
        </is>
      </c>
      <c r="C7" s="10" t="n">
        <v>28000</v>
      </c>
      <c r="D7" s="6" t="inlineStr">
        <is>
          <t>SF</t>
        </is>
      </c>
      <c r="E7" s="7" t="n">
        <v>0.68</v>
      </c>
      <c r="F7" s="11">
        <f>C7*E7</f>
        <v/>
      </c>
      <c r="G7" s="12" t="n">
        <v>0.014</v>
      </c>
      <c r="H7" s="6" t="inlineStr">
        <is>
          <t>Journeyman</t>
        </is>
      </c>
      <c r="I7" s="7">
        <f>IFERROR(VLOOKUP(H7,'LABOR RATES'!$A$2:$D$8,4,FALSE),0)</f>
        <v/>
      </c>
      <c r="J7" s="11">
        <f>C7*G7*I7</f>
        <v/>
      </c>
      <c r="K7" s="11" t="n">
        <v>0</v>
      </c>
      <c r="L7" s="11" t="n">
        <v>0</v>
      </c>
      <c r="M7" s="11">
        <f>F7+J7+K7+L7</f>
        <v/>
      </c>
      <c r="N7" s="6" t="n"/>
    </row>
    <row r="8">
      <c r="A8" s="6" t="inlineStr">
        <is>
          <t>09 Finishes</t>
        </is>
      </c>
      <c r="B8" s="6" t="inlineStr">
        <is>
          <t>Paint, 2 coats interior</t>
        </is>
      </c>
      <c r="C8" s="10" t="n">
        <v>28000</v>
      </c>
      <c r="D8" s="6" t="inlineStr">
        <is>
          <t>SF</t>
        </is>
      </c>
      <c r="E8" s="7" t="n">
        <v>0.32</v>
      </c>
      <c r="F8" s="11">
        <f>C8*E8</f>
        <v/>
      </c>
      <c r="G8" s="12" t="n">
        <v>0.008</v>
      </c>
      <c r="H8" s="6" t="inlineStr">
        <is>
          <t>Apprentice</t>
        </is>
      </c>
      <c r="I8" s="7">
        <f>IFERROR(VLOOKUP(H8,'LABOR RATES'!$A$2:$D$8,4,FALSE),0)</f>
        <v/>
      </c>
      <c r="J8" s="11">
        <f>C8*G8*I8</f>
        <v/>
      </c>
      <c r="K8" s="11" t="n">
        <v>0</v>
      </c>
      <c r="L8" s="11" t="n">
        <v>0</v>
      </c>
      <c r="M8" s="11">
        <f>F8+J8+K8+L8</f>
        <v/>
      </c>
      <c r="N8" s="6" t="n"/>
    </row>
    <row r="9">
      <c r="A9" s="6" t="inlineStr">
        <is>
          <t>22 Plumbing</t>
        </is>
      </c>
      <c r="B9" s="6" t="inlineStr">
        <is>
          <t>Plumbing rough + trim (sub quote)</t>
        </is>
      </c>
      <c r="C9" s="10" t="n">
        <v>1</v>
      </c>
      <c r="D9" s="6" t="inlineStr">
        <is>
          <t>LS</t>
        </is>
      </c>
      <c r="E9" s="7" t="n">
        <v>0</v>
      </c>
      <c r="F9" s="11">
        <f>C9*E9</f>
        <v/>
      </c>
      <c r="G9" s="12" t="n">
        <v>0</v>
      </c>
      <c r="H9" s="6" t="inlineStr">
        <is>
          <t>Journeyman</t>
        </is>
      </c>
      <c r="I9" s="7">
        <f>IFERROR(VLOOKUP(H9,'LABOR RATES'!$A$2:$D$8,4,FALSE),0)</f>
        <v/>
      </c>
      <c r="J9" s="11">
        <f>C9*G9*I9</f>
        <v/>
      </c>
      <c r="K9" s="11" t="n">
        <v>0</v>
      </c>
      <c r="L9" s="11" t="n">
        <v>96000</v>
      </c>
      <c r="M9" s="11">
        <f>F9+J9+K9+L9</f>
        <v/>
      </c>
      <c r="N9" s="6" t="n"/>
    </row>
    <row r="10">
      <c r="A10" s="6" t="inlineStr">
        <is>
          <t>23 HVAC</t>
        </is>
      </c>
      <c r="B10" s="6" t="inlineStr">
        <is>
          <t>HVAC complete (sub quote)</t>
        </is>
      </c>
      <c r="C10" s="10" t="n">
        <v>1</v>
      </c>
      <c r="D10" s="6" t="inlineStr">
        <is>
          <t>LS</t>
        </is>
      </c>
      <c r="E10" s="7" t="n">
        <v>0</v>
      </c>
      <c r="F10" s="11">
        <f>C10*E10</f>
        <v/>
      </c>
      <c r="G10" s="12" t="n">
        <v>0</v>
      </c>
      <c r="H10" s="6" t="inlineStr">
        <is>
          <t>Journeyman</t>
        </is>
      </c>
      <c r="I10" s="7">
        <f>IFERROR(VLOOKUP(H10,'LABOR RATES'!$A$2:$D$8,4,FALSE),0)</f>
        <v/>
      </c>
      <c r="J10" s="11">
        <f>C10*G10*I10</f>
        <v/>
      </c>
      <c r="K10" s="11" t="n">
        <v>0</v>
      </c>
      <c r="L10" s="11" t="n">
        <v>132000</v>
      </c>
      <c r="M10" s="11">
        <f>F10+J10+K10+L10</f>
        <v/>
      </c>
      <c r="N10" s="6" t="n"/>
    </row>
    <row r="11">
      <c r="A11" s="6" t="inlineStr">
        <is>
          <t>26 Electrical</t>
        </is>
      </c>
      <c r="B11" s="6" t="inlineStr">
        <is>
          <t>Electrical complete (sub quote)</t>
        </is>
      </c>
      <c r="C11" s="10" t="n">
        <v>1</v>
      </c>
      <c r="D11" s="6" t="inlineStr">
        <is>
          <t>LS</t>
        </is>
      </c>
      <c r="E11" s="7" t="n">
        <v>0</v>
      </c>
      <c r="F11" s="11">
        <f>C11*E11</f>
        <v/>
      </c>
      <c r="G11" s="12" t="n">
        <v>0</v>
      </c>
      <c r="H11" s="6" t="inlineStr">
        <is>
          <t>Journeyman</t>
        </is>
      </c>
      <c r="I11" s="7">
        <f>IFERROR(VLOOKUP(H11,'LABOR RATES'!$A$2:$D$8,4,FALSE),0)</f>
        <v/>
      </c>
      <c r="J11" s="11">
        <f>C11*G11*I11</f>
        <v/>
      </c>
      <c r="K11" s="11" t="n">
        <v>0</v>
      </c>
      <c r="L11" s="11" t="n">
        <v>118000</v>
      </c>
      <c r="M11" s="11">
        <f>F11+J11+K11+L11</f>
        <v/>
      </c>
      <c r="N11" s="6" t="n"/>
    </row>
    <row r="12">
      <c r="A12" s="6" t="inlineStr">
        <is>
          <t>31 Earthwork</t>
        </is>
      </c>
      <c r="B12" s="6" t="inlineStr">
        <is>
          <t>Cut/fill to grade</t>
        </is>
      </c>
      <c r="C12" s="10" t="n">
        <v>2400</v>
      </c>
      <c r="D12" s="6" t="inlineStr">
        <is>
          <t>CY</t>
        </is>
      </c>
      <c r="E12" s="7" t="n">
        <v>3.8</v>
      </c>
      <c r="F12" s="11">
        <f>C12*E12</f>
        <v/>
      </c>
      <c r="G12" s="12" t="n">
        <v>0.02</v>
      </c>
      <c r="H12" s="6" t="inlineStr">
        <is>
          <t>Operator</t>
        </is>
      </c>
      <c r="I12" s="7">
        <f>IFERROR(VLOOKUP(H12,'LABOR RATES'!$A$2:$D$8,4,FALSE),0)</f>
        <v/>
      </c>
      <c r="J12" s="11">
        <f>C12*G12*I12</f>
        <v/>
      </c>
      <c r="K12" s="11" t="n">
        <v>5600</v>
      </c>
      <c r="L12" s="11" t="n">
        <v>0</v>
      </c>
      <c r="M12" s="11">
        <f>F12+J12+K12+L12</f>
        <v/>
      </c>
      <c r="N12" s="6" t="n"/>
    </row>
    <row r="13">
      <c r="F13" s="13">
        <f>IF(C13="","",C13*E13)</f>
        <v/>
      </c>
      <c r="I13" s="14">
        <f>IF(H13="","",IFERROR(VLOOKUP(H13,'LABOR RATES'!$A$2:$D$8,4,FALSE),0))</f>
        <v/>
      </c>
      <c r="J13" s="13">
        <f>IF(C13="","",C13*N(G13)*N(I13))</f>
        <v/>
      </c>
      <c r="M13" s="13">
        <f>IF(AND(C13="",L13=""),"",N(F13)+N(J13)+N(K13)+N(L13))</f>
        <v/>
      </c>
    </row>
    <row r="14">
      <c r="F14" s="13">
        <f>IF(C14="","",C14*E14)</f>
        <v/>
      </c>
      <c r="I14" s="14">
        <f>IF(H14="","",IFERROR(VLOOKUP(H14,'LABOR RATES'!$A$2:$D$8,4,FALSE),0))</f>
        <v/>
      </c>
      <c r="J14" s="13">
        <f>IF(C14="","",C14*N(G14)*N(I14))</f>
        <v/>
      </c>
      <c r="M14" s="13">
        <f>IF(AND(C14="",L14=""),"",N(F14)+N(J14)+N(K14)+N(L14))</f>
        <v/>
      </c>
    </row>
    <row r="15">
      <c r="F15" s="13">
        <f>IF(C15="","",C15*E15)</f>
        <v/>
      </c>
      <c r="I15" s="14">
        <f>IF(H15="","",IFERROR(VLOOKUP(H15,'LABOR RATES'!$A$2:$D$8,4,FALSE),0))</f>
        <v/>
      </c>
      <c r="J15" s="13">
        <f>IF(C15="","",C15*N(G15)*N(I15))</f>
        <v/>
      </c>
      <c r="M15" s="13">
        <f>IF(AND(C15="",L15=""),"",N(F15)+N(J15)+N(K15)+N(L15))</f>
        <v/>
      </c>
    </row>
    <row r="16">
      <c r="F16" s="13">
        <f>IF(C16="","",C16*E16)</f>
        <v/>
      </c>
      <c r="I16" s="14">
        <f>IF(H16="","",IFERROR(VLOOKUP(H16,'LABOR RATES'!$A$2:$D$8,4,FALSE),0))</f>
        <v/>
      </c>
      <c r="J16" s="13">
        <f>IF(C16="","",C16*N(G16)*N(I16))</f>
        <v/>
      </c>
      <c r="M16" s="13">
        <f>IF(AND(C16="",L16=""),"",N(F16)+N(J16)+N(K16)+N(L16))</f>
        <v/>
      </c>
    </row>
    <row r="17">
      <c r="F17" s="13">
        <f>IF(C17="","",C17*E17)</f>
        <v/>
      </c>
      <c r="I17" s="14">
        <f>IF(H17="","",IFERROR(VLOOKUP(H17,'LABOR RATES'!$A$2:$D$8,4,FALSE),0))</f>
        <v/>
      </c>
      <c r="J17" s="13">
        <f>IF(C17="","",C17*N(G17)*N(I17))</f>
        <v/>
      </c>
      <c r="M17" s="13">
        <f>IF(AND(C17="",L17=""),"",N(F17)+N(J17)+N(K17)+N(L17))</f>
        <v/>
      </c>
    </row>
    <row r="18">
      <c r="F18" s="13">
        <f>IF(C18="","",C18*E18)</f>
        <v/>
      </c>
      <c r="I18" s="14">
        <f>IF(H18="","",IFERROR(VLOOKUP(H18,'LABOR RATES'!$A$2:$D$8,4,FALSE),0))</f>
        <v/>
      </c>
      <c r="J18" s="13">
        <f>IF(C18="","",C18*N(G18)*N(I18))</f>
        <v/>
      </c>
      <c r="M18" s="13">
        <f>IF(AND(C18="",L18=""),"",N(F18)+N(J18)+N(K18)+N(L18))</f>
        <v/>
      </c>
    </row>
    <row r="19">
      <c r="F19" s="13">
        <f>IF(C19="","",C19*E19)</f>
        <v/>
      </c>
      <c r="I19" s="14">
        <f>IF(H19="","",IFERROR(VLOOKUP(H19,'LABOR RATES'!$A$2:$D$8,4,FALSE),0))</f>
        <v/>
      </c>
      <c r="J19" s="13">
        <f>IF(C19="","",C19*N(G19)*N(I19))</f>
        <v/>
      </c>
      <c r="M19" s="13">
        <f>IF(AND(C19="",L19=""),"",N(F19)+N(J19)+N(K19)+N(L19))</f>
        <v/>
      </c>
    </row>
    <row r="20">
      <c r="F20" s="13">
        <f>IF(C20="","",C20*E20)</f>
        <v/>
      </c>
      <c r="I20" s="14">
        <f>IF(H20="","",IFERROR(VLOOKUP(H20,'LABOR RATES'!$A$2:$D$8,4,FALSE),0))</f>
        <v/>
      </c>
      <c r="J20" s="13">
        <f>IF(C20="","",C20*N(G20)*N(I20))</f>
        <v/>
      </c>
      <c r="M20" s="13">
        <f>IF(AND(C20="",L20=""),"",N(F20)+N(J20)+N(K20)+N(L20))</f>
        <v/>
      </c>
    </row>
    <row r="21">
      <c r="F21" s="13">
        <f>IF(C21="","",C21*E21)</f>
        <v/>
      </c>
      <c r="I21" s="14">
        <f>IF(H21="","",IFERROR(VLOOKUP(H21,'LABOR RATES'!$A$2:$D$8,4,FALSE),0))</f>
        <v/>
      </c>
      <c r="J21" s="13">
        <f>IF(C21="","",C21*N(G21)*N(I21))</f>
        <v/>
      </c>
      <c r="M21" s="13">
        <f>IF(AND(C21="",L21=""),"",N(F21)+N(J21)+N(K21)+N(L21))</f>
        <v/>
      </c>
    </row>
    <row r="22">
      <c r="F22" s="13">
        <f>IF(C22="","",C22*E22)</f>
        <v/>
      </c>
      <c r="I22" s="14">
        <f>IF(H22="","",IFERROR(VLOOKUP(H22,'LABOR RATES'!$A$2:$D$8,4,FALSE),0))</f>
        <v/>
      </c>
      <c r="J22" s="13">
        <f>IF(C22="","",C22*N(G22)*N(I22))</f>
        <v/>
      </c>
      <c r="M22" s="13">
        <f>IF(AND(C22="",L22=""),"",N(F22)+N(J22)+N(K22)+N(L22))</f>
        <v/>
      </c>
    </row>
    <row r="23">
      <c r="F23" s="13">
        <f>IF(C23="","",C23*E23)</f>
        <v/>
      </c>
      <c r="I23" s="14">
        <f>IF(H23="","",IFERROR(VLOOKUP(H23,'LABOR RATES'!$A$2:$D$8,4,FALSE),0))</f>
        <v/>
      </c>
      <c r="J23" s="13">
        <f>IF(C23="","",C23*N(G23)*N(I23))</f>
        <v/>
      </c>
      <c r="M23" s="13">
        <f>IF(AND(C23="",L23=""),"",N(F23)+N(J23)+N(K23)+N(L23))</f>
        <v/>
      </c>
    </row>
    <row r="24">
      <c r="F24" s="13">
        <f>IF(C24="","",C24*E24)</f>
        <v/>
      </c>
      <c r="I24" s="14">
        <f>IF(H24="","",IFERROR(VLOOKUP(H24,'LABOR RATES'!$A$2:$D$8,4,FALSE),0))</f>
        <v/>
      </c>
      <c r="J24" s="13">
        <f>IF(C24="","",C24*N(G24)*N(I24))</f>
        <v/>
      </c>
      <c r="M24" s="13">
        <f>IF(AND(C24="",L24=""),"",N(F24)+N(J24)+N(K24)+N(L24))</f>
        <v/>
      </c>
    </row>
    <row r="25">
      <c r="F25" s="13">
        <f>IF(C25="","",C25*E25)</f>
        <v/>
      </c>
      <c r="I25" s="14">
        <f>IF(H25="","",IFERROR(VLOOKUP(H25,'LABOR RATES'!$A$2:$D$8,4,FALSE),0))</f>
        <v/>
      </c>
      <c r="J25" s="13">
        <f>IF(C25="","",C25*N(G25)*N(I25))</f>
        <v/>
      </c>
      <c r="M25" s="13">
        <f>IF(AND(C25="",L25=""),"",N(F25)+N(J25)+N(K25)+N(L25))</f>
        <v/>
      </c>
    </row>
    <row r="26">
      <c r="F26" s="13">
        <f>IF(C26="","",C26*E26)</f>
        <v/>
      </c>
      <c r="I26" s="14">
        <f>IF(H26="","",IFERROR(VLOOKUP(H26,'LABOR RATES'!$A$2:$D$8,4,FALSE),0))</f>
        <v/>
      </c>
      <c r="J26" s="13">
        <f>IF(C26="","",C26*N(G26)*N(I26))</f>
        <v/>
      </c>
      <c r="M26" s="13">
        <f>IF(AND(C26="",L26=""),"",N(F26)+N(J26)+N(K26)+N(L26))</f>
        <v/>
      </c>
    </row>
    <row r="27">
      <c r="F27" s="13">
        <f>IF(C27="","",C27*E27)</f>
        <v/>
      </c>
      <c r="I27" s="14">
        <f>IF(H27="","",IFERROR(VLOOKUP(H27,'LABOR RATES'!$A$2:$D$8,4,FALSE),0))</f>
        <v/>
      </c>
      <c r="J27" s="13">
        <f>IF(C27="","",C27*N(G27)*N(I27))</f>
        <v/>
      </c>
      <c r="M27" s="13">
        <f>IF(AND(C27="",L27=""),"",N(F27)+N(J27)+N(K27)+N(L27))</f>
        <v/>
      </c>
    </row>
    <row r="28">
      <c r="F28" s="13">
        <f>IF(C28="","",C28*E28)</f>
        <v/>
      </c>
      <c r="I28" s="14">
        <f>IF(H28="","",IFERROR(VLOOKUP(H28,'LABOR RATES'!$A$2:$D$8,4,FALSE),0))</f>
        <v/>
      </c>
      <c r="J28" s="13">
        <f>IF(C28="","",C28*N(G28)*N(I28))</f>
        <v/>
      </c>
      <c r="M28" s="13">
        <f>IF(AND(C28="",L28=""),"",N(F28)+N(J28)+N(K28)+N(L28))</f>
        <v/>
      </c>
    </row>
    <row r="29">
      <c r="F29" s="13">
        <f>IF(C29="","",C29*E29)</f>
        <v/>
      </c>
      <c r="I29" s="14">
        <f>IF(H29="","",IFERROR(VLOOKUP(H29,'LABOR RATES'!$A$2:$D$8,4,FALSE),0))</f>
        <v/>
      </c>
      <c r="J29" s="13">
        <f>IF(C29="","",C29*N(G29)*N(I29))</f>
        <v/>
      </c>
      <c r="M29" s="13">
        <f>IF(AND(C29="",L29=""),"",N(F29)+N(J29)+N(K29)+N(L29))</f>
        <v/>
      </c>
    </row>
    <row r="30">
      <c r="F30" s="13">
        <f>IF(C30="","",C30*E30)</f>
        <v/>
      </c>
      <c r="I30" s="14">
        <f>IF(H30="","",IFERROR(VLOOKUP(H30,'LABOR RATES'!$A$2:$D$8,4,FALSE),0))</f>
        <v/>
      </c>
      <c r="J30" s="13">
        <f>IF(C30="","",C30*N(G30)*N(I30))</f>
        <v/>
      </c>
      <c r="M30" s="13">
        <f>IF(AND(C30="",L30=""),"",N(F30)+N(J30)+N(K30)+N(L30))</f>
        <v/>
      </c>
    </row>
    <row r="31">
      <c r="F31" s="13">
        <f>IF(C31="","",C31*E31)</f>
        <v/>
      </c>
      <c r="I31" s="14">
        <f>IF(H31="","",IFERROR(VLOOKUP(H31,'LABOR RATES'!$A$2:$D$8,4,FALSE),0))</f>
        <v/>
      </c>
      <c r="J31" s="13">
        <f>IF(C31="","",C31*N(G31)*N(I31))</f>
        <v/>
      </c>
      <c r="M31" s="13">
        <f>IF(AND(C31="",L31=""),"",N(F31)+N(J31)+N(K31)+N(L31))</f>
        <v/>
      </c>
    </row>
    <row r="32">
      <c r="F32" s="13">
        <f>IF(C32="","",C32*E32)</f>
        <v/>
      </c>
      <c r="I32" s="14">
        <f>IF(H32="","",IFERROR(VLOOKUP(H32,'LABOR RATES'!$A$2:$D$8,4,FALSE),0))</f>
        <v/>
      </c>
      <c r="J32" s="13">
        <f>IF(C32="","",C32*N(G32)*N(I32))</f>
        <v/>
      </c>
      <c r="M32" s="13">
        <f>IF(AND(C32="",L32=""),"",N(F32)+N(J32)+N(K32)+N(L32))</f>
        <v/>
      </c>
    </row>
    <row r="33">
      <c r="F33" s="13">
        <f>IF(C33="","",C33*E33)</f>
        <v/>
      </c>
      <c r="I33" s="14">
        <f>IF(H33="","",IFERROR(VLOOKUP(H33,'LABOR RATES'!$A$2:$D$8,4,FALSE),0))</f>
        <v/>
      </c>
      <c r="J33" s="13">
        <f>IF(C33="","",C33*N(G33)*N(I33))</f>
        <v/>
      </c>
      <c r="M33" s="13">
        <f>IF(AND(C33="",L33=""),"",N(F33)+N(J33)+N(K33)+N(L33))</f>
        <v/>
      </c>
    </row>
    <row r="34">
      <c r="F34" s="13">
        <f>IF(C34="","",C34*E34)</f>
        <v/>
      </c>
      <c r="I34" s="14">
        <f>IF(H34="","",IFERROR(VLOOKUP(H34,'LABOR RATES'!$A$2:$D$8,4,FALSE),0))</f>
        <v/>
      </c>
      <c r="J34" s="13">
        <f>IF(C34="","",C34*N(G34)*N(I34))</f>
        <v/>
      </c>
      <c r="M34" s="13">
        <f>IF(AND(C34="",L34=""),"",N(F34)+N(J34)+N(K34)+N(L34))</f>
        <v/>
      </c>
    </row>
    <row r="35">
      <c r="F35" s="13">
        <f>IF(C35="","",C35*E35)</f>
        <v/>
      </c>
      <c r="I35" s="14">
        <f>IF(H35="","",IFERROR(VLOOKUP(H35,'LABOR RATES'!$A$2:$D$8,4,FALSE),0))</f>
        <v/>
      </c>
      <c r="J35" s="13">
        <f>IF(C35="","",C35*N(G35)*N(I35))</f>
        <v/>
      </c>
      <c r="M35" s="13">
        <f>IF(AND(C35="",L35=""),"",N(F35)+N(J35)+N(K35)+N(L35))</f>
        <v/>
      </c>
    </row>
    <row r="36">
      <c r="F36" s="13">
        <f>IF(C36="","",C36*E36)</f>
        <v/>
      </c>
      <c r="I36" s="14">
        <f>IF(H36="","",IFERROR(VLOOKUP(H36,'LABOR RATES'!$A$2:$D$8,4,FALSE),0))</f>
        <v/>
      </c>
      <c r="J36" s="13">
        <f>IF(C36="","",C36*N(G36)*N(I36))</f>
        <v/>
      </c>
      <c r="M36" s="13">
        <f>IF(AND(C36="",L36=""),"",N(F36)+N(J36)+N(K36)+N(L36))</f>
        <v/>
      </c>
    </row>
    <row r="37">
      <c r="F37" s="13">
        <f>IF(C37="","",C37*E37)</f>
        <v/>
      </c>
      <c r="I37" s="14">
        <f>IF(H37="","",IFERROR(VLOOKUP(H37,'LABOR RATES'!$A$2:$D$8,4,FALSE),0))</f>
        <v/>
      </c>
      <c r="J37" s="13">
        <f>IF(C37="","",C37*N(G37)*N(I37))</f>
        <v/>
      </c>
      <c r="M37" s="13">
        <f>IF(AND(C37="",L37=""),"",N(F37)+N(J37)+N(K37)+N(L37))</f>
        <v/>
      </c>
    </row>
    <row r="38">
      <c r="F38" s="13">
        <f>IF(C38="","",C38*E38)</f>
        <v/>
      </c>
      <c r="I38" s="14">
        <f>IF(H38="","",IFERROR(VLOOKUP(H38,'LABOR RATES'!$A$2:$D$8,4,FALSE),0))</f>
        <v/>
      </c>
      <c r="J38" s="13">
        <f>IF(C38="","",C38*N(G38)*N(I38))</f>
        <v/>
      </c>
      <c r="M38" s="13">
        <f>IF(AND(C38="",L38=""),"",N(F38)+N(J38)+N(K38)+N(L38))</f>
        <v/>
      </c>
    </row>
    <row r="39">
      <c r="F39" s="13">
        <f>IF(C39="","",C39*E39)</f>
        <v/>
      </c>
      <c r="I39" s="14">
        <f>IF(H39="","",IFERROR(VLOOKUP(H39,'LABOR RATES'!$A$2:$D$8,4,FALSE),0))</f>
        <v/>
      </c>
      <c r="J39" s="13">
        <f>IF(C39="","",C39*N(G39)*N(I39))</f>
        <v/>
      </c>
      <c r="M39" s="13">
        <f>IF(AND(C39="",L39=""),"",N(F39)+N(J39)+N(K39)+N(L39))</f>
        <v/>
      </c>
    </row>
    <row r="40">
      <c r="F40" s="13">
        <f>IF(C40="","",C40*E40)</f>
        <v/>
      </c>
      <c r="I40" s="14">
        <f>IF(H40="","",IFERROR(VLOOKUP(H40,'LABOR RATES'!$A$2:$D$8,4,FALSE),0))</f>
        <v/>
      </c>
      <c r="J40" s="13">
        <f>IF(C40="","",C40*N(G40)*N(I40))</f>
        <v/>
      </c>
      <c r="M40" s="13">
        <f>IF(AND(C40="",L40=""),"",N(F40)+N(J40)+N(K40)+N(L40))</f>
        <v/>
      </c>
    </row>
    <row r="41">
      <c r="F41" s="13">
        <f>IF(C41="","",C41*E41)</f>
        <v/>
      </c>
      <c r="I41" s="14">
        <f>IF(H41="","",IFERROR(VLOOKUP(H41,'LABOR RATES'!$A$2:$D$8,4,FALSE),0))</f>
        <v/>
      </c>
      <c r="J41" s="13">
        <f>IF(C41="","",C41*N(G41)*N(I41))</f>
        <v/>
      </c>
      <c r="M41" s="13">
        <f>IF(AND(C41="",L41=""),"",N(F41)+N(J41)+N(K41)+N(L41))</f>
        <v/>
      </c>
    </row>
    <row r="42">
      <c r="F42" s="13">
        <f>IF(C42="","",C42*E42)</f>
        <v/>
      </c>
      <c r="I42" s="14">
        <f>IF(H42="","",IFERROR(VLOOKUP(H42,'LABOR RATES'!$A$2:$D$8,4,FALSE),0))</f>
        <v/>
      </c>
      <c r="J42" s="13">
        <f>IF(C42="","",C42*N(G42)*N(I42))</f>
        <v/>
      </c>
      <c r="M42" s="13">
        <f>IF(AND(C42="",L42=""),"",N(F42)+N(J42)+N(K42)+N(L42))</f>
        <v/>
      </c>
    </row>
    <row r="43">
      <c r="F43" s="13">
        <f>IF(C43="","",C43*E43)</f>
        <v/>
      </c>
      <c r="I43" s="14">
        <f>IF(H43="","",IFERROR(VLOOKUP(H43,'LABOR RATES'!$A$2:$D$8,4,FALSE),0))</f>
        <v/>
      </c>
      <c r="J43" s="13">
        <f>IF(C43="","",C43*N(G43)*N(I43))</f>
        <v/>
      </c>
      <c r="M43" s="13">
        <f>IF(AND(C43="",L43=""),"",N(F43)+N(J43)+N(K43)+N(L43))</f>
        <v/>
      </c>
    </row>
    <row r="44">
      <c r="F44" s="13">
        <f>IF(C44="","",C44*E44)</f>
        <v/>
      </c>
      <c r="I44" s="14">
        <f>IF(H44="","",IFERROR(VLOOKUP(H44,'LABOR RATES'!$A$2:$D$8,4,FALSE),0))</f>
        <v/>
      </c>
      <c r="J44" s="13">
        <f>IF(C44="","",C44*N(G44)*N(I44))</f>
        <v/>
      </c>
      <c r="M44" s="13">
        <f>IF(AND(C44="",L44=""),"",N(F44)+N(J44)+N(K44)+N(L44))</f>
        <v/>
      </c>
    </row>
    <row r="45">
      <c r="F45" s="13">
        <f>IF(C45="","",C45*E45)</f>
        <v/>
      </c>
      <c r="I45" s="14">
        <f>IF(H45="","",IFERROR(VLOOKUP(H45,'LABOR RATES'!$A$2:$D$8,4,FALSE),0))</f>
        <v/>
      </c>
      <c r="J45" s="13">
        <f>IF(C45="","",C45*N(G45)*N(I45))</f>
        <v/>
      </c>
      <c r="M45" s="13">
        <f>IF(AND(C45="",L45=""),"",N(F45)+N(J45)+N(K45)+N(L45))</f>
        <v/>
      </c>
    </row>
    <row r="46">
      <c r="F46" s="13">
        <f>IF(C46="","",C46*E46)</f>
        <v/>
      </c>
      <c r="I46" s="14">
        <f>IF(H46="","",IFERROR(VLOOKUP(H46,'LABOR RATES'!$A$2:$D$8,4,FALSE),0))</f>
        <v/>
      </c>
      <c r="J46" s="13">
        <f>IF(C46="","",C46*N(G46)*N(I46))</f>
        <v/>
      </c>
      <c r="M46" s="13">
        <f>IF(AND(C46="",L46=""),"",N(F46)+N(J46)+N(K46)+N(L46))</f>
        <v/>
      </c>
    </row>
    <row r="47">
      <c r="F47" s="13">
        <f>IF(C47="","",C47*E47)</f>
        <v/>
      </c>
      <c r="I47" s="14">
        <f>IF(H47="","",IFERROR(VLOOKUP(H47,'LABOR RATES'!$A$2:$D$8,4,FALSE),0))</f>
        <v/>
      </c>
      <c r="J47" s="13">
        <f>IF(C47="","",C47*N(G47)*N(I47))</f>
        <v/>
      </c>
      <c r="M47" s="13">
        <f>IF(AND(C47="",L47=""),"",N(F47)+N(J47)+N(K47)+N(L47))</f>
        <v/>
      </c>
    </row>
    <row r="48">
      <c r="F48" s="13">
        <f>IF(C48="","",C48*E48)</f>
        <v/>
      </c>
      <c r="I48" s="14">
        <f>IF(H48="","",IFERROR(VLOOKUP(H48,'LABOR RATES'!$A$2:$D$8,4,FALSE),0))</f>
        <v/>
      </c>
      <c r="J48" s="13">
        <f>IF(C48="","",C48*N(G48)*N(I48))</f>
        <v/>
      </c>
      <c r="M48" s="13">
        <f>IF(AND(C48="",L48=""),"",N(F48)+N(J48)+N(K48)+N(L48))</f>
        <v/>
      </c>
    </row>
    <row r="49">
      <c r="F49" s="13">
        <f>IF(C49="","",C49*E49)</f>
        <v/>
      </c>
      <c r="I49" s="14">
        <f>IF(H49="","",IFERROR(VLOOKUP(H49,'LABOR RATES'!$A$2:$D$8,4,FALSE),0))</f>
        <v/>
      </c>
      <c r="J49" s="13">
        <f>IF(C49="","",C49*N(G49)*N(I49))</f>
        <v/>
      </c>
      <c r="M49" s="13">
        <f>IF(AND(C49="",L49=""),"",N(F49)+N(J49)+N(K49)+N(L49))</f>
        <v/>
      </c>
    </row>
    <row r="50">
      <c r="F50" s="13">
        <f>IF(C50="","",C50*E50)</f>
        <v/>
      </c>
      <c r="I50" s="14">
        <f>IF(H50="","",IFERROR(VLOOKUP(H50,'LABOR RATES'!$A$2:$D$8,4,FALSE),0))</f>
        <v/>
      </c>
      <c r="J50" s="13">
        <f>IF(C50="","",C50*N(G50)*N(I50))</f>
        <v/>
      </c>
      <c r="M50" s="13">
        <f>IF(AND(C50="",L50=""),"",N(F50)+N(J50)+N(K50)+N(L50))</f>
        <v/>
      </c>
    </row>
    <row r="51">
      <c r="F51" s="13">
        <f>IF(C51="","",C51*E51)</f>
        <v/>
      </c>
      <c r="I51" s="14">
        <f>IF(H51="","",IFERROR(VLOOKUP(H51,'LABOR RATES'!$A$2:$D$8,4,FALSE),0))</f>
        <v/>
      </c>
      <c r="J51" s="13">
        <f>IF(C51="","",C51*N(G51)*N(I51))</f>
        <v/>
      </c>
      <c r="M51" s="13">
        <f>IF(AND(C51="",L51=""),"",N(F51)+N(J51)+N(K51)+N(L51))</f>
        <v/>
      </c>
    </row>
    <row r="52">
      <c r="F52" s="13">
        <f>IF(C52="","",C52*E52)</f>
        <v/>
      </c>
      <c r="I52" s="14">
        <f>IF(H52="","",IFERROR(VLOOKUP(H52,'LABOR RATES'!$A$2:$D$8,4,FALSE),0))</f>
        <v/>
      </c>
      <c r="J52" s="13">
        <f>IF(C52="","",C52*N(G52)*N(I52))</f>
        <v/>
      </c>
      <c r="M52" s="13">
        <f>IF(AND(C52="",L52=""),"",N(F52)+N(J52)+N(K52)+N(L52))</f>
        <v/>
      </c>
    </row>
    <row r="53">
      <c r="F53" s="13">
        <f>IF(C53="","",C53*E53)</f>
        <v/>
      </c>
      <c r="I53" s="14">
        <f>IF(H53="","",IFERROR(VLOOKUP(H53,'LABOR RATES'!$A$2:$D$8,4,FALSE),0))</f>
        <v/>
      </c>
      <c r="J53" s="13">
        <f>IF(C53="","",C53*N(G53)*N(I53))</f>
        <v/>
      </c>
      <c r="M53" s="13">
        <f>IF(AND(C53="",L53=""),"",N(F53)+N(J53)+N(K53)+N(L53))</f>
        <v/>
      </c>
    </row>
    <row r="54">
      <c r="F54" s="13">
        <f>IF(C54="","",C54*E54)</f>
        <v/>
      </c>
      <c r="I54" s="14">
        <f>IF(H54="","",IFERROR(VLOOKUP(H54,'LABOR RATES'!$A$2:$D$8,4,FALSE),0))</f>
        <v/>
      </c>
      <c r="J54" s="13">
        <f>IF(C54="","",C54*N(G54)*N(I54))</f>
        <v/>
      </c>
      <c r="M54" s="13">
        <f>IF(AND(C54="",L54=""),"",N(F54)+N(J54)+N(K54)+N(L54))</f>
        <v/>
      </c>
    </row>
    <row r="55">
      <c r="F55" s="13">
        <f>IF(C55="","",C55*E55)</f>
        <v/>
      </c>
      <c r="I55" s="14">
        <f>IF(H55="","",IFERROR(VLOOKUP(H55,'LABOR RATES'!$A$2:$D$8,4,FALSE),0))</f>
        <v/>
      </c>
      <c r="J55" s="13">
        <f>IF(C55="","",C55*N(G55)*N(I55))</f>
        <v/>
      </c>
      <c r="M55" s="13">
        <f>IF(AND(C55="",L55=""),"",N(F55)+N(J55)+N(K55)+N(L55))</f>
        <v/>
      </c>
    </row>
    <row r="56">
      <c r="F56" s="13">
        <f>IF(C56="","",C56*E56)</f>
        <v/>
      </c>
      <c r="I56" s="14">
        <f>IF(H56="","",IFERROR(VLOOKUP(H56,'LABOR RATES'!$A$2:$D$8,4,FALSE),0))</f>
        <v/>
      </c>
      <c r="J56" s="13">
        <f>IF(C56="","",C56*N(G56)*N(I56))</f>
        <v/>
      </c>
      <c r="M56" s="13">
        <f>IF(AND(C56="",L56=""),"",N(F56)+N(J56)+N(K56)+N(L56))</f>
        <v/>
      </c>
    </row>
    <row r="57">
      <c r="F57" s="13">
        <f>IF(C57="","",C57*E57)</f>
        <v/>
      </c>
      <c r="I57" s="14">
        <f>IF(H57="","",IFERROR(VLOOKUP(H57,'LABOR RATES'!$A$2:$D$8,4,FALSE),0))</f>
        <v/>
      </c>
      <c r="J57" s="13">
        <f>IF(C57="","",C57*N(G57)*N(I57))</f>
        <v/>
      </c>
      <c r="M57" s="13">
        <f>IF(AND(C57="",L57=""),"",N(F57)+N(J57)+N(K57)+N(L57))</f>
        <v/>
      </c>
    </row>
    <row r="58">
      <c r="F58" s="13">
        <f>IF(C58="","",C58*E58)</f>
        <v/>
      </c>
      <c r="I58" s="14">
        <f>IF(H58="","",IFERROR(VLOOKUP(H58,'LABOR RATES'!$A$2:$D$8,4,FALSE),0))</f>
        <v/>
      </c>
      <c r="J58" s="13">
        <f>IF(C58="","",C58*N(G58)*N(I58))</f>
        <v/>
      </c>
      <c r="M58" s="13">
        <f>IF(AND(C58="",L58=""),"",N(F58)+N(J58)+N(K58)+N(L58))</f>
        <v/>
      </c>
    </row>
    <row r="59">
      <c r="F59" s="13">
        <f>IF(C59="","",C59*E59)</f>
        <v/>
      </c>
      <c r="I59" s="14">
        <f>IF(H59="","",IFERROR(VLOOKUP(H59,'LABOR RATES'!$A$2:$D$8,4,FALSE),0))</f>
        <v/>
      </c>
      <c r="J59" s="13">
        <f>IF(C59="","",C59*N(G59)*N(I59))</f>
        <v/>
      </c>
      <c r="M59" s="13">
        <f>IF(AND(C59="",L59=""),"",N(F59)+N(J59)+N(K59)+N(L59))</f>
        <v/>
      </c>
    </row>
    <row r="60">
      <c r="F60" s="13">
        <f>IF(C60="","",C60*E60)</f>
        <v/>
      </c>
      <c r="I60" s="14">
        <f>IF(H60="","",IFERROR(VLOOKUP(H60,'LABOR RATES'!$A$2:$D$8,4,FALSE),0))</f>
        <v/>
      </c>
      <c r="J60" s="13">
        <f>IF(C60="","",C60*N(G60)*N(I60))</f>
        <v/>
      </c>
      <c r="M60" s="13">
        <f>IF(AND(C60="",L60=""),"",N(F60)+N(J60)+N(K60)+N(L60))</f>
        <v/>
      </c>
    </row>
    <row r="61">
      <c r="F61" s="13">
        <f>IF(C61="","",C61*E61)</f>
        <v/>
      </c>
      <c r="I61" s="14">
        <f>IF(H61="","",IFERROR(VLOOKUP(H61,'LABOR RATES'!$A$2:$D$8,4,FALSE),0))</f>
        <v/>
      </c>
      <c r="J61" s="13">
        <f>IF(C61="","",C61*N(G61)*N(I61))</f>
        <v/>
      </c>
      <c r="M61" s="13">
        <f>IF(AND(C61="",L61=""),"",N(F61)+N(J61)+N(K61)+N(L61))</f>
        <v/>
      </c>
    </row>
    <row r="62">
      <c r="F62" s="13">
        <f>IF(C62="","",C62*E62)</f>
        <v/>
      </c>
      <c r="I62" s="14">
        <f>IF(H62="","",IFERROR(VLOOKUP(H62,'LABOR RATES'!$A$2:$D$8,4,FALSE),0))</f>
        <v/>
      </c>
      <c r="J62" s="13">
        <f>IF(C62="","",C62*N(G62)*N(I62))</f>
        <v/>
      </c>
      <c r="M62" s="13">
        <f>IF(AND(C62="",L62=""),"",N(F62)+N(J62)+N(K62)+N(L62))</f>
        <v/>
      </c>
    </row>
    <row r="63">
      <c r="F63" s="13">
        <f>IF(C63="","",C63*E63)</f>
        <v/>
      </c>
      <c r="I63" s="14">
        <f>IF(H63="","",IFERROR(VLOOKUP(H63,'LABOR RATES'!$A$2:$D$8,4,FALSE),0))</f>
        <v/>
      </c>
      <c r="J63" s="13">
        <f>IF(C63="","",C63*N(G63)*N(I63))</f>
        <v/>
      </c>
      <c r="M63" s="13">
        <f>IF(AND(C63="",L63=""),"",N(F63)+N(J63)+N(K63)+N(L63))</f>
        <v/>
      </c>
    </row>
    <row r="64">
      <c r="F64" s="13">
        <f>IF(C64="","",C64*E64)</f>
        <v/>
      </c>
      <c r="I64" s="14">
        <f>IF(H64="","",IFERROR(VLOOKUP(H64,'LABOR RATES'!$A$2:$D$8,4,FALSE),0))</f>
        <v/>
      </c>
      <c r="J64" s="13">
        <f>IF(C64="","",C64*N(G64)*N(I64))</f>
        <v/>
      </c>
      <c r="M64" s="13">
        <f>IF(AND(C64="",L64=""),"",N(F64)+N(J64)+N(K64)+N(L64))</f>
        <v/>
      </c>
    </row>
    <row r="65">
      <c r="F65" s="13">
        <f>IF(C65="","",C65*E65)</f>
        <v/>
      </c>
      <c r="I65" s="14">
        <f>IF(H65="","",IFERROR(VLOOKUP(H65,'LABOR RATES'!$A$2:$D$8,4,FALSE),0))</f>
        <v/>
      </c>
      <c r="J65" s="13">
        <f>IF(C65="","",C65*N(G65)*N(I65))</f>
        <v/>
      </c>
      <c r="M65" s="13">
        <f>IF(AND(C65="",L65=""),"",N(F65)+N(J65)+N(K65)+N(L65))</f>
        <v/>
      </c>
    </row>
    <row r="66">
      <c r="F66" s="13">
        <f>IF(C66="","",C66*E66)</f>
        <v/>
      </c>
      <c r="I66" s="14">
        <f>IF(H66="","",IFERROR(VLOOKUP(H66,'LABOR RATES'!$A$2:$D$8,4,FALSE),0))</f>
        <v/>
      </c>
      <c r="J66" s="13">
        <f>IF(C66="","",C66*N(G66)*N(I66))</f>
        <v/>
      </c>
      <c r="M66" s="13">
        <f>IF(AND(C66="",L66=""),"",N(F66)+N(J66)+N(K66)+N(L66))</f>
        <v/>
      </c>
    </row>
    <row r="67">
      <c r="F67" s="13">
        <f>IF(C67="","",C67*E67)</f>
        <v/>
      </c>
      <c r="I67" s="14">
        <f>IF(H67="","",IFERROR(VLOOKUP(H67,'LABOR RATES'!$A$2:$D$8,4,FALSE),0))</f>
        <v/>
      </c>
      <c r="J67" s="13">
        <f>IF(C67="","",C67*N(G67)*N(I67))</f>
        <v/>
      </c>
      <c r="M67" s="13">
        <f>IF(AND(C67="",L67=""),"",N(F67)+N(J67)+N(K67)+N(L67))</f>
        <v/>
      </c>
    </row>
    <row r="68">
      <c r="F68" s="13">
        <f>IF(C68="","",C68*E68)</f>
        <v/>
      </c>
      <c r="I68" s="14">
        <f>IF(H68="","",IFERROR(VLOOKUP(H68,'LABOR RATES'!$A$2:$D$8,4,FALSE),0))</f>
        <v/>
      </c>
      <c r="J68" s="13">
        <f>IF(C68="","",C68*N(G68)*N(I68))</f>
        <v/>
      </c>
      <c r="M68" s="13">
        <f>IF(AND(C68="",L68=""),"",N(F68)+N(J68)+N(K68)+N(L68))</f>
        <v/>
      </c>
    </row>
    <row r="69">
      <c r="F69" s="13">
        <f>IF(C69="","",C69*E69)</f>
        <v/>
      </c>
      <c r="I69" s="14">
        <f>IF(H69="","",IFERROR(VLOOKUP(H69,'LABOR RATES'!$A$2:$D$8,4,FALSE),0))</f>
        <v/>
      </c>
      <c r="J69" s="13">
        <f>IF(C69="","",C69*N(G69)*N(I69))</f>
        <v/>
      </c>
      <c r="M69" s="13">
        <f>IF(AND(C69="",L69=""),"",N(F69)+N(J69)+N(K69)+N(L69))</f>
        <v/>
      </c>
    </row>
    <row r="70">
      <c r="F70" s="13">
        <f>IF(C70="","",C70*E70)</f>
        <v/>
      </c>
      <c r="I70" s="14">
        <f>IF(H70="","",IFERROR(VLOOKUP(H70,'LABOR RATES'!$A$2:$D$8,4,FALSE),0))</f>
        <v/>
      </c>
      <c r="J70" s="13">
        <f>IF(C70="","",C70*N(G70)*N(I70))</f>
        <v/>
      </c>
      <c r="M70" s="13">
        <f>IF(AND(C70="",L70=""),"",N(F70)+N(J70)+N(K70)+N(L70))</f>
        <v/>
      </c>
    </row>
    <row r="71">
      <c r="F71" s="13">
        <f>IF(C71="","",C71*E71)</f>
        <v/>
      </c>
      <c r="I71" s="14">
        <f>IF(H71="","",IFERROR(VLOOKUP(H71,'LABOR RATES'!$A$2:$D$8,4,FALSE),0))</f>
        <v/>
      </c>
      <c r="J71" s="13">
        <f>IF(C71="","",C71*N(G71)*N(I71))</f>
        <v/>
      </c>
      <c r="M71" s="13">
        <f>IF(AND(C71="",L71=""),"",N(F71)+N(J71)+N(K71)+N(L71))</f>
        <v/>
      </c>
    </row>
    <row r="72">
      <c r="F72" s="13">
        <f>IF(C72="","",C72*E72)</f>
        <v/>
      </c>
      <c r="I72" s="14">
        <f>IF(H72="","",IFERROR(VLOOKUP(H72,'LABOR RATES'!$A$2:$D$8,4,FALSE),0))</f>
        <v/>
      </c>
      <c r="J72" s="13">
        <f>IF(C72="","",C72*N(G72)*N(I72))</f>
        <v/>
      </c>
      <c r="M72" s="13">
        <f>IF(AND(C72="",L72=""),"",N(F72)+N(J72)+N(K72)+N(L72))</f>
        <v/>
      </c>
    </row>
    <row r="73">
      <c r="F73" s="13">
        <f>IF(C73="","",C73*E73)</f>
        <v/>
      </c>
      <c r="I73" s="14">
        <f>IF(H73="","",IFERROR(VLOOKUP(H73,'LABOR RATES'!$A$2:$D$8,4,FALSE),0))</f>
        <v/>
      </c>
      <c r="J73" s="13">
        <f>IF(C73="","",C73*N(G73)*N(I73))</f>
        <v/>
      </c>
      <c r="M73" s="13">
        <f>IF(AND(C73="",L73=""),"",N(F73)+N(J73)+N(K73)+N(L73))</f>
        <v/>
      </c>
    </row>
    <row r="74">
      <c r="F74" s="13">
        <f>IF(C74="","",C74*E74)</f>
        <v/>
      </c>
      <c r="I74" s="14">
        <f>IF(H74="","",IFERROR(VLOOKUP(H74,'LABOR RATES'!$A$2:$D$8,4,FALSE),0))</f>
        <v/>
      </c>
      <c r="J74" s="13">
        <f>IF(C74="","",C74*N(G74)*N(I74))</f>
        <v/>
      </c>
      <c r="M74" s="13">
        <f>IF(AND(C74="",L74=""),"",N(F74)+N(J74)+N(K74)+N(L74))</f>
        <v/>
      </c>
    </row>
    <row r="75">
      <c r="F75" s="13">
        <f>IF(C75="","",C75*E75)</f>
        <v/>
      </c>
      <c r="I75" s="14">
        <f>IF(H75="","",IFERROR(VLOOKUP(H75,'LABOR RATES'!$A$2:$D$8,4,FALSE),0))</f>
        <v/>
      </c>
      <c r="J75" s="13">
        <f>IF(C75="","",C75*N(G75)*N(I75))</f>
        <v/>
      </c>
      <c r="M75" s="13">
        <f>IF(AND(C75="",L75=""),"",N(F75)+N(J75)+N(K75)+N(L75))</f>
        <v/>
      </c>
    </row>
    <row r="76">
      <c r="F76" s="13">
        <f>IF(C76="","",C76*E76)</f>
        <v/>
      </c>
      <c r="I76" s="14">
        <f>IF(H76="","",IFERROR(VLOOKUP(H76,'LABOR RATES'!$A$2:$D$8,4,FALSE),0))</f>
        <v/>
      </c>
      <c r="J76" s="13">
        <f>IF(C76="","",C76*N(G76)*N(I76))</f>
        <v/>
      </c>
      <c r="M76" s="13">
        <f>IF(AND(C76="",L76=""),"",N(F76)+N(J76)+N(K76)+N(L76))</f>
        <v/>
      </c>
    </row>
    <row r="77">
      <c r="F77" s="13">
        <f>IF(C77="","",C77*E77)</f>
        <v/>
      </c>
      <c r="I77" s="14">
        <f>IF(H77="","",IFERROR(VLOOKUP(H77,'LABOR RATES'!$A$2:$D$8,4,FALSE),0))</f>
        <v/>
      </c>
      <c r="J77" s="13">
        <f>IF(C77="","",C77*N(G77)*N(I77))</f>
        <v/>
      </c>
      <c r="M77" s="13">
        <f>IF(AND(C77="",L77=""),"",N(F77)+N(J77)+N(K77)+N(L77))</f>
        <v/>
      </c>
    </row>
    <row r="78">
      <c r="F78" s="13">
        <f>IF(C78="","",C78*E78)</f>
        <v/>
      </c>
      <c r="I78" s="14">
        <f>IF(H78="","",IFERROR(VLOOKUP(H78,'LABOR RATES'!$A$2:$D$8,4,FALSE),0))</f>
        <v/>
      </c>
      <c r="J78" s="13">
        <f>IF(C78="","",C78*N(G78)*N(I78))</f>
        <v/>
      </c>
      <c r="M78" s="13">
        <f>IF(AND(C78="",L78=""),"",N(F78)+N(J78)+N(K78)+N(L78))</f>
        <v/>
      </c>
    </row>
    <row r="79">
      <c r="F79" s="13">
        <f>IF(C79="","",C79*E79)</f>
        <v/>
      </c>
      <c r="I79" s="14">
        <f>IF(H79="","",IFERROR(VLOOKUP(H79,'LABOR RATES'!$A$2:$D$8,4,FALSE),0))</f>
        <v/>
      </c>
      <c r="J79" s="13">
        <f>IF(C79="","",C79*N(G79)*N(I79))</f>
        <v/>
      </c>
      <c r="M79" s="13">
        <f>IF(AND(C79="",L79=""),"",N(F79)+N(J79)+N(K79)+N(L79))</f>
        <v/>
      </c>
    </row>
    <row r="80">
      <c r="F80" s="13">
        <f>IF(C80="","",C80*E80)</f>
        <v/>
      </c>
      <c r="I80" s="14">
        <f>IF(H80="","",IFERROR(VLOOKUP(H80,'LABOR RATES'!$A$2:$D$8,4,FALSE),0))</f>
        <v/>
      </c>
      <c r="J80" s="13">
        <f>IF(C80="","",C80*N(G80)*N(I80))</f>
        <v/>
      </c>
      <c r="M80" s="13">
        <f>IF(AND(C80="",L80=""),"",N(F80)+N(J80)+N(K80)+N(L80))</f>
        <v/>
      </c>
    </row>
    <row r="81">
      <c r="F81" s="13">
        <f>IF(C81="","",C81*E81)</f>
        <v/>
      </c>
      <c r="I81" s="14">
        <f>IF(H81="","",IFERROR(VLOOKUP(H81,'LABOR RATES'!$A$2:$D$8,4,FALSE),0))</f>
        <v/>
      </c>
      <c r="J81" s="13">
        <f>IF(C81="","",C81*N(G81)*N(I81))</f>
        <v/>
      </c>
      <c r="M81" s="13">
        <f>IF(AND(C81="",L81=""),"",N(F81)+N(J81)+N(K81)+N(L81))</f>
        <v/>
      </c>
    </row>
    <row r="82">
      <c r="F82" s="13">
        <f>IF(C82="","",C82*E82)</f>
        <v/>
      </c>
      <c r="I82" s="14">
        <f>IF(H82="","",IFERROR(VLOOKUP(H82,'LABOR RATES'!$A$2:$D$8,4,FALSE),0))</f>
        <v/>
      </c>
      <c r="J82" s="13">
        <f>IF(C82="","",C82*N(G82)*N(I82))</f>
        <v/>
      </c>
      <c r="M82" s="13">
        <f>IF(AND(C82="",L82=""),"",N(F82)+N(J82)+N(K82)+N(L82))</f>
        <v/>
      </c>
    </row>
    <row r="83">
      <c r="F83" s="13">
        <f>IF(C83="","",C83*E83)</f>
        <v/>
      </c>
      <c r="I83" s="14">
        <f>IF(H83="","",IFERROR(VLOOKUP(H83,'LABOR RATES'!$A$2:$D$8,4,FALSE),0))</f>
        <v/>
      </c>
      <c r="J83" s="13">
        <f>IF(C83="","",C83*N(G83)*N(I83))</f>
        <v/>
      </c>
      <c r="M83" s="13">
        <f>IF(AND(C83="",L83=""),"",N(F83)+N(J83)+N(K83)+N(L83))</f>
        <v/>
      </c>
    </row>
    <row r="84">
      <c r="F84" s="13">
        <f>IF(C84="","",C84*E84)</f>
        <v/>
      </c>
      <c r="I84" s="14">
        <f>IF(H84="","",IFERROR(VLOOKUP(H84,'LABOR RATES'!$A$2:$D$8,4,FALSE),0))</f>
        <v/>
      </c>
      <c r="J84" s="13">
        <f>IF(C84="","",C84*N(G84)*N(I84))</f>
        <v/>
      </c>
      <c r="M84" s="13">
        <f>IF(AND(C84="",L84=""),"",N(F84)+N(J84)+N(K84)+N(L84))</f>
        <v/>
      </c>
    </row>
    <row r="85">
      <c r="F85" s="13">
        <f>IF(C85="","",C85*E85)</f>
        <v/>
      </c>
      <c r="I85" s="14">
        <f>IF(H85="","",IFERROR(VLOOKUP(H85,'LABOR RATES'!$A$2:$D$8,4,FALSE),0))</f>
        <v/>
      </c>
      <c r="J85" s="13">
        <f>IF(C85="","",C85*N(G85)*N(I85))</f>
        <v/>
      </c>
      <c r="M85" s="13">
        <f>IF(AND(C85="",L85=""),"",N(F85)+N(J85)+N(K85)+N(L85))</f>
        <v/>
      </c>
    </row>
    <row r="86">
      <c r="F86" s="13">
        <f>IF(C86="","",C86*E86)</f>
        <v/>
      </c>
      <c r="I86" s="14">
        <f>IF(H86="","",IFERROR(VLOOKUP(H86,'LABOR RATES'!$A$2:$D$8,4,FALSE),0))</f>
        <v/>
      </c>
      <c r="J86" s="13">
        <f>IF(C86="","",C86*N(G86)*N(I86))</f>
        <v/>
      </c>
      <c r="M86" s="13">
        <f>IF(AND(C86="",L86=""),"",N(F86)+N(J86)+N(K86)+N(L86))</f>
        <v/>
      </c>
    </row>
    <row r="87">
      <c r="F87" s="13">
        <f>IF(C87="","",C87*E87)</f>
        <v/>
      </c>
      <c r="I87" s="14">
        <f>IF(H87="","",IFERROR(VLOOKUP(H87,'LABOR RATES'!$A$2:$D$8,4,FALSE),0))</f>
        <v/>
      </c>
      <c r="J87" s="13">
        <f>IF(C87="","",C87*N(G87)*N(I87))</f>
        <v/>
      </c>
      <c r="M87" s="13">
        <f>IF(AND(C87="",L87=""),"",N(F87)+N(J87)+N(K87)+N(L87))</f>
        <v/>
      </c>
    </row>
    <row r="88">
      <c r="F88" s="13">
        <f>IF(C88="","",C88*E88)</f>
        <v/>
      </c>
      <c r="I88" s="14">
        <f>IF(H88="","",IFERROR(VLOOKUP(H88,'LABOR RATES'!$A$2:$D$8,4,FALSE),0))</f>
        <v/>
      </c>
      <c r="J88" s="13">
        <f>IF(C88="","",C88*N(G88)*N(I88))</f>
        <v/>
      </c>
      <c r="M88" s="13">
        <f>IF(AND(C88="",L88=""),"",N(F88)+N(J88)+N(K88)+N(L88))</f>
        <v/>
      </c>
    </row>
    <row r="89">
      <c r="F89" s="13">
        <f>IF(C89="","",C89*E89)</f>
        <v/>
      </c>
      <c r="I89" s="14">
        <f>IF(H89="","",IFERROR(VLOOKUP(H89,'LABOR RATES'!$A$2:$D$8,4,FALSE),0))</f>
        <v/>
      </c>
      <c r="J89" s="13">
        <f>IF(C89="","",C89*N(G89)*N(I89))</f>
        <v/>
      </c>
      <c r="M89" s="13">
        <f>IF(AND(C89="",L89=""),"",N(F89)+N(J89)+N(K89)+N(L89))</f>
        <v/>
      </c>
    </row>
    <row r="90">
      <c r="F90" s="13">
        <f>IF(C90="","",C90*E90)</f>
        <v/>
      </c>
      <c r="I90" s="14">
        <f>IF(H90="","",IFERROR(VLOOKUP(H90,'LABOR RATES'!$A$2:$D$8,4,FALSE),0))</f>
        <v/>
      </c>
      <c r="J90" s="13">
        <f>IF(C90="","",C90*N(G90)*N(I90))</f>
        <v/>
      </c>
      <c r="M90" s="13">
        <f>IF(AND(C90="",L90=""),"",N(F90)+N(J90)+N(K90)+N(L90))</f>
        <v/>
      </c>
    </row>
    <row r="91">
      <c r="F91" s="13">
        <f>IF(C91="","",C91*E91)</f>
        <v/>
      </c>
      <c r="I91" s="14">
        <f>IF(H91="","",IFERROR(VLOOKUP(H91,'LABOR RATES'!$A$2:$D$8,4,FALSE),0))</f>
        <v/>
      </c>
      <c r="J91" s="13">
        <f>IF(C91="","",C91*N(G91)*N(I91))</f>
        <v/>
      </c>
      <c r="M91" s="13">
        <f>IF(AND(C91="",L91=""),"",N(F91)+N(J91)+N(K91)+N(L91))</f>
        <v/>
      </c>
    </row>
    <row r="92">
      <c r="F92" s="13">
        <f>IF(C92="","",C92*E92)</f>
        <v/>
      </c>
      <c r="I92" s="14">
        <f>IF(H92="","",IFERROR(VLOOKUP(H92,'LABOR RATES'!$A$2:$D$8,4,FALSE),0))</f>
        <v/>
      </c>
      <c r="J92" s="13">
        <f>IF(C92="","",C92*N(G92)*N(I92))</f>
        <v/>
      </c>
      <c r="M92" s="13">
        <f>IF(AND(C92="",L92=""),"",N(F92)+N(J92)+N(K92)+N(L92))</f>
        <v/>
      </c>
    </row>
    <row r="93">
      <c r="F93" s="13">
        <f>IF(C93="","",C93*E93)</f>
        <v/>
      </c>
      <c r="I93" s="14">
        <f>IF(H93="","",IFERROR(VLOOKUP(H93,'LABOR RATES'!$A$2:$D$8,4,FALSE),0))</f>
        <v/>
      </c>
      <c r="J93" s="13">
        <f>IF(C93="","",C93*N(G93)*N(I93))</f>
        <v/>
      </c>
      <c r="M93" s="13">
        <f>IF(AND(C93="",L93=""),"",N(F93)+N(J93)+N(K93)+N(L93))</f>
        <v/>
      </c>
    </row>
    <row r="94">
      <c r="F94" s="13">
        <f>IF(C94="","",C94*E94)</f>
        <v/>
      </c>
      <c r="I94" s="14">
        <f>IF(H94="","",IFERROR(VLOOKUP(H94,'LABOR RATES'!$A$2:$D$8,4,FALSE),0))</f>
        <v/>
      </c>
      <c r="J94" s="13">
        <f>IF(C94="","",C94*N(G94)*N(I94))</f>
        <v/>
      </c>
      <c r="M94" s="13">
        <f>IF(AND(C94="",L94=""),"",N(F94)+N(J94)+N(K94)+N(L94))</f>
        <v/>
      </c>
    </row>
    <row r="95">
      <c r="F95" s="13">
        <f>IF(C95="","",C95*E95)</f>
        <v/>
      </c>
      <c r="I95" s="14">
        <f>IF(H95="","",IFERROR(VLOOKUP(H95,'LABOR RATES'!$A$2:$D$8,4,FALSE),0))</f>
        <v/>
      </c>
      <c r="J95" s="13">
        <f>IF(C95="","",C95*N(G95)*N(I95))</f>
        <v/>
      </c>
      <c r="M95" s="13">
        <f>IF(AND(C95="",L95=""),"",N(F95)+N(J95)+N(K95)+N(L95))</f>
        <v/>
      </c>
    </row>
    <row r="96">
      <c r="F96" s="13">
        <f>IF(C96="","",C96*E96)</f>
        <v/>
      </c>
      <c r="I96" s="14">
        <f>IF(H96="","",IFERROR(VLOOKUP(H96,'LABOR RATES'!$A$2:$D$8,4,FALSE),0))</f>
        <v/>
      </c>
      <c r="J96" s="13">
        <f>IF(C96="","",C96*N(G96)*N(I96))</f>
        <v/>
      </c>
      <c r="M96" s="13">
        <f>IF(AND(C96="",L96=""),"",N(F96)+N(J96)+N(K96)+N(L96))</f>
        <v/>
      </c>
    </row>
    <row r="97">
      <c r="F97" s="13">
        <f>IF(C97="","",C97*E97)</f>
        <v/>
      </c>
      <c r="I97" s="14">
        <f>IF(H97="","",IFERROR(VLOOKUP(H97,'LABOR RATES'!$A$2:$D$8,4,FALSE),0))</f>
        <v/>
      </c>
      <c r="J97" s="13">
        <f>IF(C97="","",C97*N(G97)*N(I97))</f>
        <v/>
      </c>
      <c r="M97" s="13">
        <f>IF(AND(C97="",L97=""),"",N(F97)+N(J97)+N(K97)+N(L97))</f>
        <v/>
      </c>
    </row>
    <row r="98">
      <c r="F98" s="13">
        <f>IF(C98="","",C98*E98)</f>
        <v/>
      </c>
      <c r="I98" s="14">
        <f>IF(H98="","",IFERROR(VLOOKUP(H98,'LABOR RATES'!$A$2:$D$8,4,FALSE),0))</f>
        <v/>
      </c>
      <c r="J98" s="13">
        <f>IF(C98="","",C98*N(G98)*N(I98))</f>
        <v/>
      </c>
      <c r="M98" s="13">
        <f>IF(AND(C98="",L98=""),"",N(F98)+N(J98)+N(K98)+N(L98))</f>
        <v/>
      </c>
    </row>
    <row r="99">
      <c r="F99" s="13">
        <f>IF(C99="","",C99*E99)</f>
        <v/>
      </c>
      <c r="I99" s="14">
        <f>IF(H99="","",IFERROR(VLOOKUP(H99,'LABOR RATES'!$A$2:$D$8,4,FALSE),0))</f>
        <v/>
      </c>
      <c r="J99" s="13">
        <f>IF(C99="","",C99*N(G99)*N(I99))</f>
        <v/>
      </c>
      <c r="M99" s="13">
        <f>IF(AND(C99="",L99=""),"",N(F99)+N(J99)+N(K99)+N(L99))</f>
        <v/>
      </c>
    </row>
    <row r="100">
      <c r="F100" s="13">
        <f>IF(C100="","",C100*E100)</f>
        <v/>
      </c>
      <c r="I100" s="14">
        <f>IF(H100="","",IFERROR(VLOOKUP(H100,'LABOR RATES'!$A$2:$D$8,4,FALSE),0))</f>
        <v/>
      </c>
      <c r="J100" s="13">
        <f>IF(C100="","",C100*N(G100)*N(I100))</f>
        <v/>
      </c>
      <c r="M100" s="13">
        <f>IF(AND(C100="",L100=""),"",N(F100)+N(J100)+N(K100)+N(L100))</f>
        <v/>
      </c>
    </row>
    <row r="101">
      <c r="F101" s="13">
        <f>IF(C101="","",C101*E101)</f>
        <v/>
      </c>
      <c r="I101" s="14">
        <f>IF(H101="","",IFERROR(VLOOKUP(H101,'LABOR RATES'!$A$2:$D$8,4,FALSE),0))</f>
        <v/>
      </c>
      <c r="J101" s="13">
        <f>IF(C101="","",C101*N(G101)*N(I101))</f>
        <v/>
      </c>
      <c r="M101" s="13">
        <f>IF(AND(C101="",L101=""),"",N(F101)+N(J101)+N(K101)+N(L101))</f>
        <v/>
      </c>
    </row>
    <row r="102">
      <c r="F102" s="13">
        <f>IF(C102="","",C102*E102)</f>
        <v/>
      </c>
      <c r="I102" s="14">
        <f>IF(H102="","",IFERROR(VLOOKUP(H102,'LABOR RATES'!$A$2:$D$8,4,FALSE),0))</f>
        <v/>
      </c>
      <c r="J102" s="13">
        <f>IF(C102="","",C102*N(G102)*N(I102))</f>
        <v/>
      </c>
      <c r="M102" s="13">
        <f>IF(AND(C102="",L102=""),"",N(F102)+N(J102)+N(K102)+N(L102))</f>
        <v/>
      </c>
    </row>
    <row r="103">
      <c r="F103" s="13">
        <f>IF(C103="","",C103*E103)</f>
        <v/>
      </c>
      <c r="I103" s="14">
        <f>IF(H103="","",IFERROR(VLOOKUP(H103,'LABOR RATES'!$A$2:$D$8,4,FALSE),0))</f>
        <v/>
      </c>
      <c r="J103" s="13">
        <f>IF(C103="","",C103*N(G103)*N(I103))</f>
        <v/>
      </c>
      <c r="M103" s="13">
        <f>IF(AND(C103="",L103=""),"",N(F103)+N(J103)+N(K103)+N(L103))</f>
        <v/>
      </c>
    </row>
    <row r="104">
      <c r="F104" s="13">
        <f>IF(C104="","",C104*E104)</f>
        <v/>
      </c>
      <c r="I104" s="14">
        <f>IF(H104="","",IFERROR(VLOOKUP(H104,'LABOR RATES'!$A$2:$D$8,4,FALSE),0))</f>
        <v/>
      </c>
      <c r="J104" s="13">
        <f>IF(C104="","",C104*N(G104)*N(I104))</f>
        <v/>
      </c>
      <c r="M104" s="13">
        <f>IF(AND(C104="",L104=""),"",N(F104)+N(J104)+N(K104)+N(L104))</f>
        <v/>
      </c>
    </row>
    <row r="105">
      <c r="F105" s="13">
        <f>IF(C105="","",C105*E105)</f>
        <v/>
      </c>
      <c r="I105" s="14">
        <f>IF(H105="","",IFERROR(VLOOKUP(H105,'LABOR RATES'!$A$2:$D$8,4,FALSE),0))</f>
        <v/>
      </c>
      <c r="J105" s="13">
        <f>IF(C105="","",C105*N(G105)*N(I105))</f>
        <v/>
      </c>
      <c r="M105" s="13">
        <f>IF(AND(C105="",L105=""),"",N(F105)+N(J105)+N(K105)+N(L105))</f>
        <v/>
      </c>
    </row>
    <row r="106">
      <c r="F106" s="13">
        <f>IF(C106="","",C106*E106)</f>
        <v/>
      </c>
      <c r="I106" s="14">
        <f>IF(H106="","",IFERROR(VLOOKUP(H106,'LABOR RATES'!$A$2:$D$8,4,FALSE),0))</f>
        <v/>
      </c>
      <c r="J106" s="13">
        <f>IF(C106="","",C106*N(G106)*N(I106))</f>
        <v/>
      </c>
      <c r="M106" s="13">
        <f>IF(AND(C106="",L106=""),"",N(F106)+N(J106)+N(K106)+N(L106))</f>
        <v/>
      </c>
    </row>
    <row r="107">
      <c r="F107" s="13">
        <f>IF(C107="","",C107*E107)</f>
        <v/>
      </c>
      <c r="I107" s="14">
        <f>IF(H107="","",IFERROR(VLOOKUP(H107,'LABOR RATES'!$A$2:$D$8,4,FALSE),0))</f>
        <v/>
      </c>
      <c r="J107" s="13">
        <f>IF(C107="","",C107*N(G107)*N(I107))</f>
        <v/>
      </c>
      <c r="M107" s="13">
        <f>IF(AND(C107="",L107=""),"",N(F107)+N(J107)+N(K107)+N(L107))</f>
        <v/>
      </c>
    </row>
    <row r="108">
      <c r="F108" s="13">
        <f>IF(C108="","",C108*E108)</f>
        <v/>
      </c>
      <c r="I108" s="14">
        <f>IF(H108="","",IFERROR(VLOOKUP(H108,'LABOR RATES'!$A$2:$D$8,4,FALSE),0))</f>
        <v/>
      </c>
      <c r="J108" s="13">
        <f>IF(C108="","",C108*N(G108)*N(I108))</f>
        <v/>
      </c>
      <c r="M108" s="13">
        <f>IF(AND(C108="",L108=""),"",N(F108)+N(J108)+N(K108)+N(L108))</f>
        <v/>
      </c>
    </row>
    <row r="109">
      <c r="F109" s="13">
        <f>IF(C109="","",C109*E109)</f>
        <v/>
      </c>
      <c r="I109" s="14">
        <f>IF(H109="","",IFERROR(VLOOKUP(H109,'LABOR RATES'!$A$2:$D$8,4,FALSE),0))</f>
        <v/>
      </c>
      <c r="J109" s="13">
        <f>IF(C109="","",C109*N(G109)*N(I109))</f>
        <v/>
      </c>
      <c r="M109" s="13">
        <f>IF(AND(C109="",L109=""),"",N(F109)+N(J109)+N(K109)+N(L109))</f>
        <v/>
      </c>
    </row>
    <row r="110">
      <c r="F110" s="13">
        <f>IF(C110="","",C110*E110)</f>
        <v/>
      </c>
      <c r="I110" s="14">
        <f>IF(H110="","",IFERROR(VLOOKUP(H110,'LABOR RATES'!$A$2:$D$8,4,FALSE),0))</f>
        <v/>
      </c>
      <c r="J110" s="13">
        <f>IF(C110="","",C110*N(G110)*N(I110))</f>
        <v/>
      </c>
      <c r="M110" s="13">
        <f>IF(AND(C110="",L110=""),"",N(F110)+N(J110)+N(K110)+N(L110))</f>
        <v/>
      </c>
    </row>
    <row r="111">
      <c r="F111" s="13">
        <f>IF(C111="","",C111*E111)</f>
        <v/>
      </c>
      <c r="I111" s="14">
        <f>IF(H111="","",IFERROR(VLOOKUP(H111,'LABOR RATES'!$A$2:$D$8,4,FALSE),0))</f>
        <v/>
      </c>
      <c r="J111" s="13">
        <f>IF(C111="","",C111*N(G111)*N(I111))</f>
        <v/>
      </c>
      <c r="M111" s="13">
        <f>IF(AND(C111="",L111=""),"",N(F111)+N(J111)+N(K111)+N(L111))</f>
        <v/>
      </c>
    </row>
    <row r="112">
      <c r="F112" s="13">
        <f>IF(C112="","",C112*E112)</f>
        <v/>
      </c>
      <c r="I112" s="14">
        <f>IF(H112="","",IFERROR(VLOOKUP(H112,'LABOR RATES'!$A$2:$D$8,4,FALSE),0))</f>
        <v/>
      </c>
      <c r="J112" s="13">
        <f>IF(C112="","",C112*N(G112)*N(I112))</f>
        <v/>
      </c>
      <c r="M112" s="13">
        <f>IF(AND(C112="",L112=""),"",N(F112)+N(J112)+N(K112)+N(L112))</f>
        <v/>
      </c>
    </row>
    <row r="113">
      <c r="F113" s="13">
        <f>IF(C113="","",C113*E113)</f>
        <v/>
      </c>
      <c r="I113" s="14">
        <f>IF(H113="","",IFERROR(VLOOKUP(H113,'LABOR RATES'!$A$2:$D$8,4,FALSE),0))</f>
        <v/>
      </c>
      <c r="J113" s="13">
        <f>IF(C113="","",C113*N(G113)*N(I113))</f>
        <v/>
      </c>
      <c r="M113" s="13">
        <f>IF(AND(C113="",L113=""),"",N(F113)+N(J113)+N(K113)+N(L113))</f>
        <v/>
      </c>
    </row>
    <row r="114">
      <c r="F114" s="13">
        <f>IF(C114="","",C114*E114)</f>
        <v/>
      </c>
      <c r="I114" s="14">
        <f>IF(H114="","",IFERROR(VLOOKUP(H114,'LABOR RATES'!$A$2:$D$8,4,FALSE),0))</f>
        <v/>
      </c>
      <c r="J114" s="13">
        <f>IF(C114="","",C114*N(G114)*N(I114))</f>
        <v/>
      </c>
      <c r="M114" s="13">
        <f>IF(AND(C114="",L114=""),"",N(F114)+N(J114)+N(K114)+N(L114))</f>
        <v/>
      </c>
    </row>
    <row r="115">
      <c r="F115" s="13">
        <f>IF(C115="","",C115*E115)</f>
        <v/>
      </c>
      <c r="I115" s="14">
        <f>IF(H115="","",IFERROR(VLOOKUP(H115,'LABOR RATES'!$A$2:$D$8,4,FALSE),0))</f>
        <v/>
      </c>
      <c r="J115" s="13">
        <f>IF(C115="","",C115*N(G115)*N(I115))</f>
        <v/>
      </c>
      <c r="M115" s="13">
        <f>IF(AND(C115="",L115=""),"",N(F115)+N(J115)+N(K115)+N(L115))</f>
        <v/>
      </c>
    </row>
    <row r="116">
      <c r="F116" s="13">
        <f>IF(C116="","",C116*E116)</f>
        <v/>
      </c>
      <c r="I116" s="14">
        <f>IF(H116="","",IFERROR(VLOOKUP(H116,'LABOR RATES'!$A$2:$D$8,4,FALSE),0))</f>
        <v/>
      </c>
      <c r="J116" s="13">
        <f>IF(C116="","",C116*N(G116)*N(I116))</f>
        <v/>
      </c>
      <c r="M116" s="13">
        <f>IF(AND(C116="",L116=""),"",N(F116)+N(J116)+N(K116)+N(L116))</f>
        <v/>
      </c>
    </row>
    <row r="117">
      <c r="F117" s="13">
        <f>IF(C117="","",C117*E117)</f>
        <v/>
      </c>
      <c r="I117" s="14">
        <f>IF(H117="","",IFERROR(VLOOKUP(H117,'LABOR RATES'!$A$2:$D$8,4,FALSE),0))</f>
        <v/>
      </c>
      <c r="J117" s="13">
        <f>IF(C117="","",C117*N(G117)*N(I117))</f>
        <v/>
      </c>
      <c r="M117" s="13">
        <f>IF(AND(C117="",L117=""),"",N(F117)+N(J117)+N(K117)+N(L117))</f>
        <v/>
      </c>
    </row>
    <row r="118">
      <c r="F118" s="13">
        <f>IF(C118="","",C118*E118)</f>
        <v/>
      </c>
      <c r="I118" s="14">
        <f>IF(H118="","",IFERROR(VLOOKUP(H118,'LABOR RATES'!$A$2:$D$8,4,FALSE),0))</f>
        <v/>
      </c>
      <c r="J118" s="13">
        <f>IF(C118="","",C118*N(G118)*N(I118))</f>
        <v/>
      </c>
      <c r="M118" s="13">
        <f>IF(AND(C118="",L118=""),"",N(F118)+N(J118)+N(K118)+N(L118))</f>
        <v/>
      </c>
    </row>
    <row r="119">
      <c r="F119" s="13">
        <f>IF(C119="","",C119*E119)</f>
        <v/>
      </c>
      <c r="I119" s="14">
        <f>IF(H119="","",IFERROR(VLOOKUP(H119,'LABOR RATES'!$A$2:$D$8,4,FALSE),0))</f>
        <v/>
      </c>
      <c r="J119" s="13">
        <f>IF(C119="","",C119*N(G119)*N(I119))</f>
        <v/>
      </c>
      <c r="M119" s="13">
        <f>IF(AND(C119="",L119=""),"",N(F119)+N(J119)+N(K119)+N(L119))</f>
        <v/>
      </c>
    </row>
    <row r="120">
      <c r="F120" s="13">
        <f>IF(C120="","",C120*E120)</f>
        <v/>
      </c>
      <c r="I120" s="14">
        <f>IF(H120="","",IFERROR(VLOOKUP(H120,'LABOR RATES'!$A$2:$D$8,4,FALSE),0))</f>
        <v/>
      </c>
      <c r="J120" s="13">
        <f>IF(C120="","",C120*N(G120)*N(I120))</f>
        <v/>
      </c>
      <c r="M120" s="13">
        <f>IF(AND(C120="",L120=""),"",N(F120)+N(J120)+N(K120)+N(L120))</f>
        <v/>
      </c>
    </row>
    <row r="121">
      <c r="F121" s="13">
        <f>IF(C121="","",C121*E121)</f>
        <v/>
      </c>
      <c r="I121" s="14">
        <f>IF(H121="","",IFERROR(VLOOKUP(H121,'LABOR RATES'!$A$2:$D$8,4,FALSE),0))</f>
        <v/>
      </c>
      <c r="J121" s="13">
        <f>IF(C121="","",C121*N(G121)*N(I121))</f>
        <v/>
      </c>
      <c r="M121" s="13">
        <f>IF(AND(C121="",L121=""),"",N(F121)+N(J121)+N(K121)+N(L121))</f>
        <v/>
      </c>
    </row>
    <row r="122">
      <c r="F122" s="13">
        <f>IF(C122="","",C122*E122)</f>
        <v/>
      </c>
      <c r="I122" s="14">
        <f>IF(H122="","",IFERROR(VLOOKUP(H122,'LABOR RATES'!$A$2:$D$8,4,FALSE),0))</f>
        <v/>
      </c>
      <c r="J122" s="13">
        <f>IF(C122="","",C122*N(G122)*N(I122))</f>
        <v/>
      </c>
      <c r="M122" s="13">
        <f>IF(AND(C122="",L122=""),"",N(F122)+N(J122)+N(K122)+N(L122))</f>
        <v/>
      </c>
    </row>
    <row r="123">
      <c r="F123" s="13">
        <f>IF(C123="","",C123*E123)</f>
        <v/>
      </c>
      <c r="I123" s="14">
        <f>IF(H123="","",IFERROR(VLOOKUP(H123,'LABOR RATES'!$A$2:$D$8,4,FALSE),0))</f>
        <v/>
      </c>
      <c r="J123" s="13">
        <f>IF(C123="","",C123*N(G123)*N(I123))</f>
        <v/>
      </c>
      <c r="M123" s="13">
        <f>IF(AND(C123="",L123=""),"",N(F123)+N(J123)+N(K123)+N(L123))</f>
        <v/>
      </c>
    </row>
    <row r="124">
      <c r="F124" s="13">
        <f>IF(C124="","",C124*E124)</f>
        <v/>
      </c>
      <c r="I124" s="14">
        <f>IF(H124="","",IFERROR(VLOOKUP(H124,'LABOR RATES'!$A$2:$D$8,4,FALSE),0))</f>
        <v/>
      </c>
      <c r="J124" s="13">
        <f>IF(C124="","",C124*N(G124)*N(I124))</f>
        <v/>
      </c>
      <c r="M124" s="13">
        <f>IF(AND(C124="",L124=""),"",N(F124)+N(J124)+N(K124)+N(L124))</f>
        <v/>
      </c>
    </row>
    <row r="125">
      <c r="F125" s="13">
        <f>IF(C125="","",C125*E125)</f>
        <v/>
      </c>
      <c r="I125" s="14">
        <f>IF(H125="","",IFERROR(VLOOKUP(H125,'LABOR RATES'!$A$2:$D$8,4,FALSE),0))</f>
        <v/>
      </c>
      <c r="J125" s="13">
        <f>IF(C125="","",C125*N(G125)*N(I125))</f>
        <v/>
      </c>
      <c r="M125" s="13">
        <f>IF(AND(C125="",L125=""),"",N(F125)+N(J125)+N(K125)+N(L125))</f>
        <v/>
      </c>
    </row>
    <row r="126">
      <c r="F126" s="13">
        <f>IF(C126="","",C126*E126)</f>
        <v/>
      </c>
      <c r="I126" s="14">
        <f>IF(H126="","",IFERROR(VLOOKUP(H126,'LABOR RATES'!$A$2:$D$8,4,FALSE),0))</f>
        <v/>
      </c>
      <c r="J126" s="13">
        <f>IF(C126="","",C126*N(G126)*N(I126))</f>
        <v/>
      </c>
      <c r="M126" s="13">
        <f>IF(AND(C126="",L126=""),"",N(F126)+N(J126)+N(K126)+N(L126))</f>
        <v/>
      </c>
    </row>
    <row r="127">
      <c r="F127" s="13">
        <f>IF(C127="","",C127*E127)</f>
        <v/>
      </c>
      <c r="I127" s="14">
        <f>IF(H127="","",IFERROR(VLOOKUP(H127,'LABOR RATES'!$A$2:$D$8,4,FALSE),0))</f>
        <v/>
      </c>
      <c r="J127" s="13">
        <f>IF(C127="","",C127*N(G127)*N(I127))</f>
        <v/>
      </c>
      <c r="M127" s="13">
        <f>IF(AND(C127="",L127=""),"",N(F127)+N(J127)+N(K127)+N(L127))</f>
        <v/>
      </c>
    </row>
    <row r="128">
      <c r="F128" s="13">
        <f>IF(C128="","",C128*E128)</f>
        <v/>
      </c>
      <c r="I128" s="14">
        <f>IF(H128="","",IFERROR(VLOOKUP(H128,'LABOR RATES'!$A$2:$D$8,4,FALSE),0))</f>
        <v/>
      </c>
      <c r="J128" s="13">
        <f>IF(C128="","",C128*N(G128)*N(I128))</f>
        <v/>
      </c>
      <c r="M128" s="13">
        <f>IF(AND(C128="",L128=""),"",N(F128)+N(J128)+N(K128)+N(L128))</f>
        <v/>
      </c>
    </row>
    <row r="129">
      <c r="F129" s="13">
        <f>IF(C129="","",C129*E129)</f>
        <v/>
      </c>
      <c r="I129" s="14">
        <f>IF(H129="","",IFERROR(VLOOKUP(H129,'LABOR RATES'!$A$2:$D$8,4,FALSE),0))</f>
        <v/>
      </c>
      <c r="J129" s="13">
        <f>IF(C129="","",C129*N(G129)*N(I129))</f>
        <v/>
      </c>
      <c r="M129" s="13">
        <f>IF(AND(C129="",L129=""),"",N(F129)+N(J129)+N(K129)+N(L129))</f>
        <v/>
      </c>
    </row>
    <row r="130">
      <c r="F130" s="13">
        <f>IF(C130="","",C130*E130)</f>
        <v/>
      </c>
      <c r="I130" s="14">
        <f>IF(H130="","",IFERROR(VLOOKUP(H130,'LABOR RATES'!$A$2:$D$8,4,FALSE),0))</f>
        <v/>
      </c>
      <c r="J130" s="13">
        <f>IF(C130="","",C130*N(G130)*N(I130))</f>
        <v/>
      </c>
      <c r="M130" s="13">
        <f>IF(AND(C130="",L130=""),"",N(F130)+N(J130)+N(K130)+N(L130))</f>
        <v/>
      </c>
    </row>
    <row r="131">
      <c r="F131" s="13">
        <f>IF(C131="","",C131*E131)</f>
        <v/>
      </c>
      <c r="I131" s="14">
        <f>IF(H131="","",IFERROR(VLOOKUP(H131,'LABOR RATES'!$A$2:$D$8,4,FALSE),0))</f>
        <v/>
      </c>
      <c r="J131" s="13">
        <f>IF(C131="","",C131*N(G131)*N(I131))</f>
        <v/>
      </c>
      <c r="M131" s="13">
        <f>IF(AND(C131="",L131=""),"",N(F131)+N(J131)+N(K131)+N(L131))</f>
        <v/>
      </c>
    </row>
    <row r="132">
      <c r="F132" s="13">
        <f>IF(C132="","",C132*E132)</f>
        <v/>
      </c>
      <c r="I132" s="14">
        <f>IF(H132="","",IFERROR(VLOOKUP(H132,'LABOR RATES'!$A$2:$D$8,4,FALSE),0))</f>
        <v/>
      </c>
      <c r="J132" s="13">
        <f>IF(C132="","",C132*N(G132)*N(I132))</f>
        <v/>
      </c>
      <c r="M132" s="13">
        <f>IF(AND(C132="",L132=""),"",N(F132)+N(J132)+N(K132)+N(L132))</f>
        <v/>
      </c>
    </row>
    <row r="133">
      <c r="F133" s="13">
        <f>IF(C133="","",C133*E133)</f>
        <v/>
      </c>
      <c r="I133" s="14">
        <f>IF(H133="","",IFERROR(VLOOKUP(H133,'LABOR RATES'!$A$2:$D$8,4,FALSE),0))</f>
        <v/>
      </c>
      <c r="J133" s="13">
        <f>IF(C133="","",C133*N(G133)*N(I133))</f>
        <v/>
      </c>
      <c r="M133" s="13">
        <f>IF(AND(C133="",L133=""),"",N(F133)+N(J133)+N(K133)+N(L133))</f>
        <v/>
      </c>
    </row>
    <row r="134">
      <c r="F134" s="13">
        <f>IF(C134="","",C134*E134)</f>
        <v/>
      </c>
      <c r="I134" s="14">
        <f>IF(H134="","",IFERROR(VLOOKUP(H134,'LABOR RATES'!$A$2:$D$8,4,FALSE),0))</f>
        <v/>
      </c>
      <c r="J134" s="13">
        <f>IF(C134="","",C134*N(G134)*N(I134))</f>
        <v/>
      </c>
      <c r="M134" s="13">
        <f>IF(AND(C134="",L134=""),"",N(F134)+N(J134)+N(K134)+N(L134))</f>
        <v/>
      </c>
    </row>
    <row r="135">
      <c r="F135" s="13">
        <f>IF(C135="","",C135*E135)</f>
        <v/>
      </c>
      <c r="I135" s="14">
        <f>IF(H135="","",IFERROR(VLOOKUP(H135,'LABOR RATES'!$A$2:$D$8,4,FALSE),0))</f>
        <v/>
      </c>
      <c r="J135" s="13">
        <f>IF(C135="","",C135*N(G135)*N(I135))</f>
        <v/>
      </c>
      <c r="M135" s="13">
        <f>IF(AND(C135="",L135=""),"",N(F135)+N(J135)+N(K135)+N(L135))</f>
        <v/>
      </c>
    </row>
    <row r="136">
      <c r="F136" s="13">
        <f>IF(C136="","",C136*E136)</f>
        <v/>
      </c>
      <c r="I136" s="14">
        <f>IF(H136="","",IFERROR(VLOOKUP(H136,'LABOR RATES'!$A$2:$D$8,4,FALSE),0))</f>
        <v/>
      </c>
      <c r="J136" s="13">
        <f>IF(C136="","",C136*N(G136)*N(I136))</f>
        <v/>
      </c>
      <c r="M136" s="13">
        <f>IF(AND(C136="",L136=""),"",N(F136)+N(J136)+N(K136)+N(L136))</f>
        <v/>
      </c>
    </row>
    <row r="137">
      <c r="F137" s="13">
        <f>IF(C137="","",C137*E137)</f>
        <v/>
      </c>
      <c r="I137" s="14">
        <f>IF(H137="","",IFERROR(VLOOKUP(H137,'LABOR RATES'!$A$2:$D$8,4,FALSE),0))</f>
        <v/>
      </c>
      <c r="J137" s="13">
        <f>IF(C137="","",C137*N(G137)*N(I137))</f>
        <v/>
      </c>
      <c r="M137" s="13">
        <f>IF(AND(C137="",L137=""),"",N(F137)+N(J137)+N(K137)+N(L137))</f>
        <v/>
      </c>
    </row>
    <row r="138">
      <c r="F138" s="13">
        <f>IF(C138="","",C138*E138)</f>
        <v/>
      </c>
      <c r="I138" s="14">
        <f>IF(H138="","",IFERROR(VLOOKUP(H138,'LABOR RATES'!$A$2:$D$8,4,FALSE),0))</f>
        <v/>
      </c>
      <c r="J138" s="13">
        <f>IF(C138="","",C138*N(G138)*N(I138))</f>
        <v/>
      </c>
      <c r="M138" s="13">
        <f>IF(AND(C138="",L138=""),"",N(F138)+N(J138)+N(K138)+N(L138))</f>
        <v/>
      </c>
    </row>
    <row r="139">
      <c r="F139" s="13">
        <f>IF(C139="","",C139*E139)</f>
        <v/>
      </c>
      <c r="I139" s="14">
        <f>IF(H139="","",IFERROR(VLOOKUP(H139,'LABOR RATES'!$A$2:$D$8,4,FALSE),0))</f>
        <v/>
      </c>
      <c r="J139" s="13">
        <f>IF(C139="","",C139*N(G139)*N(I139))</f>
        <v/>
      </c>
      <c r="M139" s="13">
        <f>IF(AND(C139="",L139=""),"",N(F139)+N(J139)+N(K139)+N(L139))</f>
        <v/>
      </c>
    </row>
    <row r="140">
      <c r="F140" s="13">
        <f>IF(C140="","",C140*E140)</f>
        <v/>
      </c>
      <c r="I140" s="14">
        <f>IF(H140="","",IFERROR(VLOOKUP(H140,'LABOR RATES'!$A$2:$D$8,4,FALSE),0))</f>
        <v/>
      </c>
      <c r="J140" s="13">
        <f>IF(C140="","",C140*N(G140)*N(I140))</f>
        <v/>
      </c>
      <c r="M140" s="13">
        <f>IF(AND(C140="",L140=""),"",N(F140)+N(J140)+N(K140)+N(L140))</f>
        <v/>
      </c>
    </row>
    <row r="141">
      <c r="F141" s="13">
        <f>IF(C141="","",C141*E141)</f>
        <v/>
      </c>
      <c r="I141" s="14">
        <f>IF(H141="","",IFERROR(VLOOKUP(H141,'LABOR RATES'!$A$2:$D$8,4,FALSE),0))</f>
        <v/>
      </c>
      <c r="J141" s="13">
        <f>IF(C141="","",C141*N(G141)*N(I141))</f>
        <v/>
      </c>
      <c r="M141" s="13">
        <f>IF(AND(C141="",L141=""),"",N(F141)+N(J141)+N(K141)+N(L141))</f>
        <v/>
      </c>
    </row>
    <row r="142">
      <c r="F142" s="13">
        <f>IF(C142="","",C142*E142)</f>
        <v/>
      </c>
      <c r="I142" s="14">
        <f>IF(H142="","",IFERROR(VLOOKUP(H142,'LABOR RATES'!$A$2:$D$8,4,FALSE),0))</f>
        <v/>
      </c>
      <c r="J142" s="13">
        <f>IF(C142="","",C142*N(G142)*N(I142))</f>
        <v/>
      </c>
      <c r="M142" s="13">
        <f>IF(AND(C142="",L142=""),"",N(F142)+N(J142)+N(K142)+N(L142))</f>
        <v/>
      </c>
    </row>
    <row r="143">
      <c r="F143" s="13">
        <f>IF(C143="","",C143*E143)</f>
        <v/>
      </c>
      <c r="I143" s="14">
        <f>IF(H143="","",IFERROR(VLOOKUP(H143,'LABOR RATES'!$A$2:$D$8,4,FALSE),0))</f>
        <v/>
      </c>
      <c r="J143" s="13">
        <f>IF(C143="","",C143*N(G143)*N(I143))</f>
        <v/>
      </c>
      <c r="M143" s="13">
        <f>IF(AND(C143="",L143=""),"",N(F143)+N(J143)+N(K143)+N(L143))</f>
        <v/>
      </c>
    </row>
    <row r="144">
      <c r="F144" s="13">
        <f>IF(C144="","",C144*E144)</f>
        <v/>
      </c>
      <c r="I144" s="14">
        <f>IF(H144="","",IFERROR(VLOOKUP(H144,'LABOR RATES'!$A$2:$D$8,4,FALSE),0))</f>
        <v/>
      </c>
      <c r="J144" s="13">
        <f>IF(C144="","",C144*N(G144)*N(I144))</f>
        <v/>
      </c>
      <c r="M144" s="13">
        <f>IF(AND(C144="",L144=""),"",N(F144)+N(J144)+N(K144)+N(L144))</f>
        <v/>
      </c>
    </row>
    <row r="145">
      <c r="F145" s="13">
        <f>IF(C145="","",C145*E145)</f>
        <v/>
      </c>
      <c r="I145" s="14">
        <f>IF(H145="","",IFERROR(VLOOKUP(H145,'LABOR RATES'!$A$2:$D$8,4,FALSE),0))</f>
        <v/>
      </c>
      <c r="J145" s="13">
        <f>IF(C145="","",C145*N(G145)*N(I145))</f>
        <v/>
      </c>
      <c r="M145" s="13">
        <f>IF(AND(C145="",L145=""),"",N(F145)+N(J145)+N(K145)+N(L145))</f>
        <v/>
      </c>
    </row>
    <row r="146">
      <c r="F146" s="13">
        <f>IF(C146="","",C146*E146)</f>
        <v/>
      </c>
      <c r="I146" s="14">
        <f>IF(H146="","",IFERROR(VLOOKUP(H146,'LABOR RATES'!$A$2:$D$8,4,FALSE),0))</f>
        <v/>
      </c>
      <c r="J146" s="13">
        <f>IF(C146="","",C146*N(G146)*N(I146))</f>
        <v/>
      </c>
      <c r="M146" s="13">
        <f>IF(AND(C146="",L146=""),"",N(F146)+N(J146)+N(K146)+N(L146))</f>
        <v/>
      </c>
    </row>
    <row r="147">
      <c r="F147" s="13">
        <f>IF(C147="","",C147*E147)</f>
        <v/>
      </c>
      <c r="I147" s="14">
        <f>IF(H147="","",IFERROR(VLOOKUP(H147,'LABOR RATES'!$A$2:$D$8,4,FALSE),0))</f>
        <v/>
      </c>
      <c r="J147" s="13">
        <f>IF(C147="","",C147*N(G147)*N(I147))</f>
        <v/>
      </c>
      <c r="M147" s="13">
        <f>IF(AND(C147="",L147=""),"",N(F147)+N(J147)+N(K147)+N(L147))</f>
        <v/>
      </c>
    </row>
    <row r="148">
      <c r="F148" s="13">
        <f>IF(C148="","",C148*E148)</f>
        <v/>
      </c>
      <c r="I148" s="14">
        <f>IF(H148="","",IFERROR(VLOOKUP(H148,'LABOR RATES'!$A$2:$D$8,4,FALSE),0))</f>
        <v/>
      </c>
      <c r="J148" s="13">
        <f>IF(C148="","",C148*N(G148)*N(I148))</f>
        <v/>
      </c>
      <c r="M148" s="13">
        <f>IF(AND(C148="",L148=""),"",N(F148)+N(J148)+N(K148)+N(L148))</f>
        <v/>
      </c>
    </row>
    <row r="149">
      <c r="F149" s="13">
        <f>IF(C149="","",C149*E149)</f>
        <v/>
      </c>
      <c r="I149" s="14">
        <f>IF(H149="","",IFERROR(VLOOKUP(H149,'LABOR RATES'!$A$2:$D$8,4,FALSE),0))</f>
        <v/>
      </c>
      <c r="J149" s="13">
        <f>IF(C149="","",C149*N(G149)*N(I149))</f>
        <v/>
      </c>
      <c r="M149" s="13">
        <f>IF(AND(C149="",L149=""),"",N(F149)+N(J149)+N(K149)+N(L149))</f>
        <v/>
      </c>
    </row>
    <row r="150">
      <c r="F150" s="13">
        <f>IF(C150="","",C150*E150)</f>
        <v/>
      </c>
      <c r="I150" s="14">
        <f>IF(H150="","",IFERROR(VLOOKUP(H150,'LABOR RATES'!$A$2:$D$8,4,FALSE),0))</f>
        <v/>
      </c>
      <c r="J150" s="13">
        <f>IF(C150="","",C150*N(G150)*N(I150))</f>
        <v/>
      </c>
      <c r="M150" s="13">
        <f>IF(AND(C150="",L150=""),"",N(F150)+N(J150)+N(K150)+N(L150))</f>
        <v/>
      </c>
    </row>
    <row r="151">
      <c r="F151" s="13">
        <f>IF(C151="","",C151*E151)</f>
        <v/>
      </c>
      <c r="I151" s="14">
        <f>IF(H151="","",IFERROR(VLOOKUP(H151,'LABOR RATES'!$A$2:$D$8,4,FALSE),0))</f>
        <v/>
      </c>
      <c r="J151" s="13">
        <f>IF(C151="","",C151*N(G151)*N(I151))</f>
        <v/>
      </c>
      <c r="M151" s="13">
        <f>IF(AND(C151="",L151=""),"",N(F151)+N(J151)+N(K151)+N(L151))</f>
        <v/>
      </c>
    </row>
    <row r="152">
      <c r="F152" s="13">
        <f>IF(C152="","",C152*E152)</f>
        <v/>
      </c>
      <c r="I152" s="14">
        <f>IF(H152="","",IFERROR(VLOOKUP(H152,'LABOR RATES'!$A$2:$D$8,4,FALSE),0))</f>
        <v/>
      </c>
      <c r="J152" s="13">
        <f>IF(C152="","",C152*N(G152)*N(I152))</f>
        <v/>
      </c>
      <c r="M152" s="13">
        <f>IF(AND(C152="",L152=""),"",N(F152)+N(J152)+N(K152)+N(L152))</f>
        <v/>
      </c>
    </row>
    <row r="153">
      <c r="F153" s="13">
        <f>IF(C153="","",C153*E153)</f>
        <v/>
      </c>
      <c r="I153" s="14">
        <f>IF(H153="","",IFERROR(VLOOKUP(H153,'LABOR RATES'!$A$2:$D$8,4,FALSE),0))</f>
        <v/>
      </c>
      <c r="J153" s="13">
        <f>IF(C153="","",C153*N(G153)*N(I153))</f>
        <v/>
      </c>
      <c r="M153" s="13">
        <f>IF(AND(C153="",L153=""),"",N(F153)+N(J153)+N(K153)+N(L153))</f>
        <v/>
      </c>
    </row>
    <row r="154">
      <c r="F154" s="13">
        <f>IF(C154="","",C154*E154)</f>
        <v/>
      </c>
      <c r="I154" s="14">
        <f>IF(H154="","",IFERROR(VLOOKUP(H154,'LABOR RATES'!$A$2:$D$8,4,FALSE),0))</f>
        <v/>
      </c>
      <c r="J154" s="13">
        <f>IF(C154="","",C154*N(G154)*N(I154))</f>
        <v/>
      </c>
      <c r="M154" s="13">
        <f>IF(AND(C154="",L154=""),"",N(F154)+N(J154)+N(K154)+N(L154))</f>
        <v/>
      </c>
    </row>
    <row r="155">
      <c r="F155" s="13">
        <f>IF(C155="","",C155*E155)</f>
        <v/>
      </c>
      <c r="I155" s="14">
        <f>IF(H155="","",IFERROR(VLOOKUP(H155,'LABOR RATES'!$A$2:$D$8,4,FALSE),0))</f>
        <v/>
      </c>
      <c r="J155" s="13">
        <f>IF(C155="","",C155*N(G155)*N(I155))</f>
        <v/>
      </c>
      <c r="M155" s="13">
        <f>IF(AND(C155="",L155=""),"",N(F155)+N(J155)+N(K155)+N(L155))</f>
        <v/>
      </c>
    </row>
    <row r="156">
      <c r="F156" s="13">
        <f>IF(C156="","",C156*E156)</f>
        <v/>
      </c>
      <c r="I156" s="14">
        <f>IF(H156="","",IFERROR(VLOOKUP(H156,'LABOR RATES'!$A$2:$D$8,4,FALSE),0))</f>
        <v/>
      </c>
      <c r="J156" s="13">
        <f>IF(C156="","",C156*N(G156)*N(I156))</f>
        <v/>
      </c>
      <c r="M156" s="13">
        <f>IF(AND(C156="",L156=""),"",N(F156)+N(J156)+N(K156)+N(L156))</f>
        <v/>
      </c>
    </row>
    <row r="157">
      <c r="F157" s="13">
        <f>IF(C157="","",C157*E157)</f>
        <v/>
      </c>
      <c r="I157" s="14">
        <f>IF(H157="","",IFERROR(VLOOKUP(H157,'LABOR RATES'!$A$2:$D$8,4,FALSE),0))</f>
        <v/>
      </c>
      <c r="J157" s="13">
        <f>IF(C157="","",C157*N(G157)*N(I157))</f>
        <v/>
      </c>
      <c r="M157" s="13">
        <f>IF(AND(C157="",L157=""),"",N(F157)+N(J157)+N(K157)+N(L157))</f>
        <v/>
      </c>
    </row>
    <row r="158">
      <c r="F158" s="13">
        <f>IF(C158="","",C158*E158)</f>
        <v/>
      </c>
      <c r="I158" s="14">
        <f>IF(H158="","",IFERROR(VLOOKUP(H158,'LABOR RATES'!$A$2:$D$8,4,FALSE),0))</f>
        <v/>
      </c>
      <c r="J158" s="13">
        <f>IF(C158="","",C158*N(G158)*N(I158))</f>
        <v/>
      </c>
      <c r="M158" s="13">
        <f>IF(AND(C158="",L158=""),"",N(F158)+N(J158)+N(K158)+N(L158))</f>
        <v/>
      </c>
    </row>
    <row r="159">
      <c r="F159" s="13">
        <f>IF(C159="","",C159*E159)</f>
        <v/>
      </c>
      <c r="I159" s="14">
        <f>IF(H159="","",IFERROR(VLOOKUP(H159,'LABOR RATES'!$A$2:$D$8,4,FALSE),0))</f>
        <v/>
      </c>
      <c r="J159" s="13">
        <f>IF(C159="","",C159*N(G159)*N(I159))</f>
        <v/>
      </c>
      <c r="M159" s="13">
        <f>IF(AND(C159="",L159=""),"",N(F159)+N(J159)+N(K159)+N(L159))</f>
        <v/>
      </c>
    </row>
    <row r="160">
      <c r="F160" s="13">
        <f>IF(C160="","",C160*E160)</f>
        <v/>
      </c>
      <c r="I160" s="14">
        <f>IF(H160="","",IFERROR(VLOOKUP(H160,'LABOR RATES'!$A$2:$D$8,4,FALSE),0))</f>
        <v/>
      </c>
      <c r="J160" s="13">
        <f>IF(C160="","",C160*N(G160)*N(I160))</f>
        <v/>
      </c>
      <c r="M160" s="13">
        <f>IF(AND(C160="",L160=""),"",N(F160)+N(J160)+N(K160)+N(L160))</f>
        <v/>
      </c>
    </row>
    <row r="161">
      <c r="F161" s="13">
        <f>IF(C161="","",C161*E161)</f>
        <v/>
      </c>
      <c r="I161" s="14">
        <f>IF(H161="","",IFERROR(VLOOKUP(H161,'LABOR RATES'!$A$2:$D$8,4,FALSE),0))</f>
        <v/>
      </c>
      <c r="J161" s="13">
        <f>IF(C161="","",C161*N(G161)*N(I161))</f>
        <v/>
      </c>
      <c r="M161" s="13">
        <f>IF(AND(C161="",L161=""),"",N(F161)+N(J161)+N(K161)+N(L161))</f>
        <v/>
      </c>
    </row>
    <row r="162">
      <c r="F162" s="13">
        <f>IF(C162="","",C162*E162)</f>
        <v/>
      </c>
      <c r="I162" s="14">
        <f>IF(H162="","",IFERROR(VLOOKUP(H162,'LABOR RATES'!$A$2:$D$8,4,FALSE),0))</f>
        <v/>
      </c>
      <c r="J162" s="13">
        <f>IF(C162="","",C162*N(G162)*N(I162))</f>
        <v/>
      </c>
      <c r="M162" s="13">
        <f>IF(AND(C162="",L162=""),"",N(F162)+N(J162)+N(K162)+N(L162))</f>
        <v/>
      </c>
    </row>
    <row r="163">
      <c r="F163" s="13">
        <f>IF(C163="","",C163*E163)</f>
        <v/>
      </c>
      <c r="I163" s="14">
        <f>IF(H163="","",IFERROR(VLOOKUP(H163,'LABOR RATES'!$A$2:$D$8,4,FALSE),0))</f>
        <v/>
      </c>
      <c r="J163" s="13">
        <f>IF(C163="","",C163*N(G163)*N(I163))</f>
        <v/>
      </c>
      <c r="M163" s="13">
        <f>IF(AND(C163="",L163=""),"",N(F163)+N(J163)+N(K163)+N(L163))</f>
        <v/>
      </c>
    </row>
    <row r="164">
      <c r="F164" s="13">
        <f>IF(C164="","",C164*E164)</f>
        <v/>
      </c>
      <c r="I164" s="14">
        <f>IF(H164="","",IFERROR(VLOOKUP(H164,'LABOR RATES'!$A$2:$D$8,4,FALSE),0))</f>
        <v/>
      </c>
      <c r="J164" s="13">
        <f>IF(C164="","",C164*N(G164)*N(I164))</f>
        <v/>
      </c>
      <c r="M164" s="13">
        <f>IF(AND(C164="",L164=""),"",N(F164)+N(J164)+N(K164)+N(L164))</f>
        <v/>
      </c>
    </row>
    <row r="165">
      <c r="F165" s="13">
        <f>IF(C165="","",C165*E165)</f>
        <v/>
      </c>
      <c r="I165" s="14">
        <f>IF(H165="","",IFERROR(VLOOKUP(H165,'LABOR RATES'!$A$2:$D$8,4,FALSE),0))</f>
        <v/>
      </c>
      <c r="J165" s="13">
        <f>IF(C165="","",C165*N(G165)*N(I165))</f>
        <v/>
      </c>
      <c r="M165" s="13">
        <f>IF(AND(C165="",L165=""),"",N(F165)+N(J165)+N(K165)+N(L165))</f>
        <v/>
      </c>
    </row>
    <row r="166">
      <c r="F166" s="13">
        <f>IF(C166="","",C166*E166)</f>
        <v/>
      </c>
      <c r="I166" s="14">
        <f>IF(H166="","",IFERROR(VLOOKUP(H166,'LABOR RATES'!$A$2:$D$8,4,FALSE),0))</f>
        <v/>
      </c>
      <c r="J166" s="13">
        <f>IF(C166="","",C166*N(G166)*N(I166))</f>
        <v/>
      </c>
      <c r="M166" s="13">
        <f>IF(AND(C166="",L166=""),"",N(F166)+N(J166)+N(K166)+N(L166))</f>
        <v/>
      </c>
    </row>
    <row r="167">
      <c r="F167" s="13">
        <f>IF(C167="","",C167*E167)</f>
        <v/>
      </c>
      <c r="I167" s="14">
        <f>IF(H167="","",IFERROR(VLOOKUP(H167,'LABOR RATES'!$A$2:$D$8,4,FALSE),0))</f>
        <v/>
      </c>
      <c r="J167" s="13">
        <f>IF(C167="","",C167*N(G167)*N(I167))</f>
        <v/>
      </c>
      <c r="M167" s="13">
        <f>IF(AND(C167="",L167=""),"",N(F167)+N(J167)+N(K167)+N(L167))</f>
        <v/>
      </c>
    </row>
    <row r="168">
      <c r="F168" s="13">
        <f>IF(C168="","",C168*E168)</f>
        <v/>
      </c>
      <c r="I168" s="14">
        <f>IF(H168="","",IFERROR(VLOOKUP(H168,'LABOR RATES'!$A$2:$D$8,4,FALSE),0))</f>
        <v/>
      </c>
      <c r="J168" s="13">
        <f>IF(C168="","",C168*N(G168)*N(I168))</f>
        <v/>
      </c>
      <c r="M168" s="13">
        <f>IF(AND(C168="",L168=""),"",N(F168)+N(J168)+N(K168)+N(L168))</f>
        <v/>
      </c>
    </row>
    <row r="169">
      <c r="F169" s="13">
        <f>IF(C169="","",C169*E169)</f>
        <v/>
      </c>
      <c r="I169" s="14">
        <f>IF(H169="","",IFERROR(VLOOKUP(H169,'LABOR RATES'!$A$2:$D$8,4,FALSE),0))</f>
        <v/>
      </c>
      <c r="J169" s="13">
        <f>IF(C169="","",C169*N(G169)*N(I169))</f>
        <v/>
      </c>
      <c r="M169" s="13">
        <f>IF(AND(C169="",L169=""),"",N(F169)+N(J169)+N(K169)+N(L169))</f>
        <v/>
      </c>
    </row>
    <row r="170">
      <c r="F170" s="13">
        <f>IF(C170="","",C170*E170)</f>
        <v/>
      </c>
      <c r="I170" s="14">
        <f>IF(H170="","",IFERROR(VLOOKUP(H170,'LABOR RATES'!$A$2:$D$8,4,FALSE),0))</f>
        <v/>
      </c>
      <c r="J170" s="13">
        <f>IF(C170="","",C170*N(G170)*N(I170))</f>
        <v/>
      </c>
      <c r="M170" s="13">
        <f>IF(AND(C170="",L170=""),"",N(F170)+N(J170)+N(K170)+N(L170))</f>
        <v/>
      </c>
    </row>
    <row r="171">
      <c r="F171" s="13">
        <f>IF(C171="","",C171*E171)</f>
        <v/>
      </c>
      <c r="I171" s="14">
        <f>IF(H171="","",IFERROR(VLOOKUP(H171,'LABOR RATES'!$A$2:$D$8,4,FALSE),0))</f>
        <v/>
      </c>
      <c r="J171" s="13">
        <f>IF(C171="","",C171*N(G171)*N(I171))</f>
        <v/>
      </c>
      <c r="M171" s="13">
        <f>IF(AND(C171="",L171=""),"",N(F171)+N(J171)+N(K171)+N(L171))</f>
        <v/>
      </c>
    </row>
    <row r="172">
      <c r="F172" s="13">
        <f>IF(C172="","",C172*E172)</f>
        <v/>
      </c>
      <c r="I172" s="14">
        <f>IF(H172="","",IFERROR(VLOOKUP(H172,'LABOR RATES'!$A$2:$D$8,4,FALSE),0))</f>
        <v/>
      </c>
      <c r="J172" s="13">
        <f>IF(C172="","",C172*N(G172)*N(I172))</f>
        <v/>
      </c>
      <c r="M172" s="13">
        <f>IF(AND(C172="",L172=""),"",N(F172)+N(J172)+N(K172)+N(L172))</f>
        <v/>
      </c>
    </row>
    <row r="173">
      <c r="F173" s="13">
        <f>IF(C173="","",C173*E173)</f>
        <v/>
      </c>
      <c r="I173" s="14">
        <f>IF(H173="","",IFERROR(VLOOKUP(H173,'LABOR RATES'!$A$2:$D$8,4,FALSE),0))</f>
        <v/>
      </c>
      <c r="J173" s="13">
        <f>IF(C173="","",C173*N(G173)*N(I173))</f>
        <v/>
      </c>
      <c r="M173" s="13">
        <f>IF(AND(C173="",L173=""),"",N(F173)+N(J173)+N(K173)+N(L173))</f>
        <v/>
      </c>
    </row>
    <row r="174">
      <c r="F174" s="13">
        <f>IF(C174="","",C174*E174)</f>
        <v/>
      </c>
      <c r="I174" s="14">
        <f>IF(H174="","",IFERROR(VLOOKUP(H174,'LABOR RATES'!$A$2:$D$8,4,FALSE),0))</f>
        <v/>
      </c>
      <c r="J174" s="13">
        <f>IF(C174="","",C174*N(G174)*N(I174))</f>
        <v/>
      </c>
      <c r="M174" s="13">
        <f>IF(AND(C174="",L174=""),"",N(F174)+N(J174)+N(K174)+N(L174))</f>
        <v/>
      </c>
    </row>
    <row r="175">
      <c r="F175" s="13">
        <f>IF(C175="","",C175*E175)</f>
        <v/>
      </c>
      <c r="I175" s="14">
        <f>IF(H175="","",IFERROR(VLOOKUP(H175,'LABOR RATES'!$A$2:$D$8,4,FALSE),0))</f>
        <v/>
      </c>
      <c r="J175" s="13">
        <f>IF(C175="","",C175*N(G175)*N(I175))</f>
        <v/>
      </c>
      <c r="M175" s="13">
        <f>IF(AND(C175="",L175=""),"",N(F175)+N(J175)+N(K175)+N(L175))</f>
        <v/>
      </c>
    </row>
    <row r="176">
      <c r="F176" s="13">
        <f>IF(C176="","",C176*E176)</f>
        <v/>
      </c>
      <c r="I176" s="14">
        <f>IF(H176="","",IFERROR(VLOOKUP(H176,'LABOR RATES'!$A$2:$D$8,4,FALSE),0))</f>
        <v/>
      </c>
      <c r="J176" s="13">
        <f>IF(C176="","",C176*N(G176)*N(I176))</f>
        <v/>
      </c>
      <c r="M176" s="13">
        <f>IF(AND(C176="",L176=""),"",N(F176)+N(J176)+N(K176)+N(L176))</f>
        <v/>
      </c>
    </row>
    <row r="177">
      <c r="F177" s="13">
        <f>IF(C177="","",C177*E177)</f>
        <v/>
      </c>
      <c r="I177" s="14">
        <f>IF(H177="","",IFERROR(VLOOKUP(H177,'LABOR RATES'!$A$2:$D$8,4,FALSE),0))</f>
        <v/>
      </c>
      <c r="J177" s="13">
        <f>IF(C177="","",C177*N(G177)*N(I177))</f>
        <v/>
      </c>
      <c r="M177" s="13">
        <f>IF(AND(C177="",L177=""),"",N(F177)+N(J177)+N(K177)+N(L177))</f>
        <v/>
      </c>
    </row>
    <row r="178">
      <c r="F178" s="13">
        <f>IF(C178="","",C178*E178)</f>
        <v/>
      </c>
      <c r="I178" s="14">
        <f>IF(H178="","",IFERROR(VLOOKUP(H178,'LABOR RATES'!$A$2:$D$8,4,FALSE),0))</f>
        <v/>
      </c>
      <c r="J178" s="13">
        <f>IF(C178="","",C178*N(G178)*N(I178))</f>
        <v/>
      </c>
      <c r="M178" s="13">
        <f>IF(AND(C178="",L178=""),"",N(F178)+N(J178)+N(K178)+N(L178))</f>
        <v/>
      </c>
    </row>
    <row r="179">
      <c r="F179" s="13">
        <f>IF(C179="","",C179*E179)</f>
        <v/>
      </c>
      <c r="I179" s="14">
        <f>IF(H179="","",IFERROR(VLOOKUP(H179,'LABOR RATES'!$A$2:$D$8,4,FALSE),0))</f>
        <v/>
      </c>
      <c r="J179" s="13">
        <f>IF(C179="","",C179*N(G179)*N(I179))</f>
        <v/>
      </c>
      <c r="M179" s="13">
        <f>IF(AND(C179="",L179=""),"",N(F179)+N(J179)+N(K179)+N(L179))</f>
        <v/>
      </c>
    </row>
    <row r="180">
      <c r="F180" s="13">
        <f>IF(C180="","",C180*E180)</f>
        <v/>
      </c>
      <c r="I180" s="14">
        <f>IF(H180="","",IFERROR(VLOOKUP(H180,'LABOR RATES'!$A$2:$D$8,4,FALSE),0))</f>
        <v/>
      </c>
      <c r="J180" s="13">
        <f>IF(C180="","",C180*N(G180)*N(I180))</f>
        <v/>
      </c>
      <c r="M180" s="13">
        <f>IF(AND(C180="",L180=""),"",N(F180)+N(J180)+N(K180)+N(L180))</f>
        <v/>
      </c>
    </row>
    <row r="181">
      <c r="F181" s="13">
        <f>IF(C181="","",C181*E181)</f>
        <v/>
      </c>
      <c r="I181" s="14">
        <f>IF(H181="","",IFERROR(VLOOKUP(H181,'LABOR RATES'!$A$2:$D$8,4,FALSE),0))</f>
        <v/>
      </c>
      <c r="J181" s="13">
        <f>IF(C181="","",C181*N(G181)*N(I181))</f>
        <v/>
      </c>
      <c r="M181" s="13">
        <f>IF(AND(C181="",L181=""),"",N(F181)+N(J181)+N(K181)+N(L181))</f>
        <v/>
      </c>
    </row>
    <row r="182">
      <c r="F182" s="13">
        <f>IF(C182="","",C182*E182)</f>
        <v/>
      </c>
      <c r="I182" s="14">
        <f>IF(H182="","",IFERROR(VLOOKUP(H182,'LABOR RATES'!$A$2:$D$8,4,FALSE),0))</f>
        <v/>
      </c>
      <c r="J182" s="13">
        <f>IF(C182="","",C182*N(G182)*N(I182))</f>
        <v/>
      </c>
      <c r="M182" s="13">
        <f>IF(AND(C182="",L182=""),"",N(F182)+N(J182)+N(K182)+N(L182))</f>
        <v/>
      </c>
    </row>
    <row r="183">
      <c r="F183" s="13">
        <f>IF(C183="","",C183*E183)</f>
        <v/>
      </c>
      <c r="I183" s="14">
        <f>IF(H183="","",IFERROR(VLOOKUP(H183,'LABOR RATES'!$A$2:$D$8,4,FALSE),0))</f>
        <v/>
      </c>
      <c r="J183" s="13">
        <f>IF(C183="","",C183*N(G183)*N(I183))</f>
        <v/>
      </c>
      <c r="M183" s="13">
        <f>IF(AND(C183="",L183=""),"",N(F183)+N(J183)+N(K183)+N(L183))</f>
        <v/>
      </c>
    </row>
    <row r="184">
      <c r="F184" s="13">
        <f>IF(C184="","",C184*E184)</f>
        <v/>
      </c>
      <c r="I184" s="14">
        <f>IF(H184="","",IFERROR(VLOOKUP(H184,'LABOR RATES'!$A$2:$D$8,4,FALSE),0))</f>
        <v/>
      </c>
      <c r="J184" s="13">
        <f>IF(C184="","",C184*N(G184)*N(I184))</f>
        <v/>
      </c>
      <c r="M184" s="13">
        <f>IF(AND(C184="",L184=""),"",N(F184)+N(J184)+N(K184)+N(L184))</f>
        <v/>
      </c>
    </row>
    <row r="185">
      <c r="F185" s="13">
        <f>IF(C185="","",C185*E185)</f>
        <v/>
      </c>
      <c r="I185" s="14">
        <f>IF(H185="","",IFERROR(VLOOKUP(H185,'LABOR RATES'!$A$2:$D$8,4,FALSE),0))</f>
        <v/>
      </c>
      <c r="J185" s="13">
        <f>IF(C185="","",C185*N(G185)*N(I185))</f>
        <v/>
      </c>
      <c r="M185" s="13">
        <f>IF(AND(C185="",L185=""),"",N(F185)+N(J185)+N(K185)+N(L185))</f>
        <v/>
      </c>
    </row>
    <row r="186">
      <c r="F186" s="13">
        <f>IF(C186="","",C186*E186)</f>
        <v/>
      </c>
      <c r="I186" s="14">
        <f>IF(H186="","",IFERROR(VLOOKUP(H186,'LABOR RATES'!$A$2:$D$8,4,FALSE),0))</f>
        <v/>
      </c>
      <c r="J186" s="13">
        <f>IF(C186="","",C186*N(G186)*N(I186))</f>
        <v/>
      </c>
      <c r="M186" s="13">
        <f>IF(AND(C186="",L186=""),"",N(F186)+N(J186)+N(K186)+N(L186))</f>
        <v/>
      </c>
    </row>
    <row r="187">
      <c r="F187" s="13">
        <f>IF(C187="","",C187*E187)</f>
        <v/>
      </c>
      <c r="I187" s="14">
        <f>IF(H187="","",IFERROR(VLOOKUP(H187,'LABOR RATES'!$A$2:$D$8,4,FALSE),0))</f>
        <v/>
      </c>
      <c r="J187" s="13">
        <f>IF(C187="","",C187*N(G187)*N(I187))</f>
        <v/>
      </c>
      <c r="M187" s="13">
        <f>IF(AND(C187="",L187=""),"",N(F187)+N(J187)+N(K187)+N(L187))</f>
        <v/>
      </c>
    </row>
    <row r="188">
      <c r="F188" s="13">
        <f>IF(C188="","",C188*E188)</f>
        <v/>
      </c>
      <c r="I188" s="14">
        <f>IF(H188="","",IFERROR(VLOOKUP(H188,'LABOR RATES'!$A$2:$D$8,4,FALSE),0))</f>
        <v/>
      </c>
      <c r="J188" s="13">
        <f>IF(C188="","",C188*N(G188)*N(I188))</f>
        <v/>
      </c>
      <c r="M188" s="13">
        <f>IF(AND(C188="",L188=""),"",N(F188)+N(J188)+N(K188)+N(L188))</f>
        <v/>
      </c>
    </row>
    <row r="189">
      <c r="F189" s="13">
        <f>IF(C189="","",C189*E189)</f>
        <v/>
      </c>
      <c r="I189" s="14">
        <f>IF(H189="","",IFERROR(VLOOKUP(H189,'LABOR RATES'!$A$2:$D$8,4,FALSE),0))</f>
        <v/>
      </c>
      <c r="J189" s="13">
        <f>IF(C189="","",C189*N(G189)*N(I189))</f>
        <v/>
      </c>
      <c r="M189" s="13">
        <f>IF(AND(C189="",L189=""),"",N(F189)+N(J189)+N(K189)+N(L189))</f>
        <v/>
      </c>
    </row>
    <row r="190">
      <c r="F190" s="13">
        <f>IF(C190="","",C190*E190)</f>
        <v/>
      </c>
      <c r="I190" s="14">
        <f>IF(H190="","",IFERROR(VLOOKUP(H190,'LABOR RATES'!$A$2:$D$8,4,FALSE),0))</f>
        <v/>
      </c>
      <c r="J190" s="13">
        <f>IF(C190="","",C190*N(G190)*N(I190))</f>
        <v/>
      </c>
      <c r="M190" s="13">
        <f>IF(AND(C190="",L190=""),"",N(F190)+N(J190)+N(K190)+N(L190))</f>
        <v/>
      </c>
    </row>
    <row r="191">
      <c r="F191" s="13">
        <f>IF(C191="","",C191*E191)</f>
        <v/>
      </c>
      <c r="I191" s="14">
        <f>IF(H191="","",IFERROR(VLOOKUP(H191,'LABOR RATES'!$A$2:$D$8,4,FALSE),0))</f>
        <v/>
      </c>
      <c r="J191" s="13">
        <f>IF(C191="","",C191*N(G191)*N(I191))</f>
        <v/>
      </c>
      <c r="M191" s="13">
        <f>IF(AND(C191="",L191=""),"",N(F191)+N(J191)+N(K191)+N(L191))</f>
        <v/>
      </c>
    </row>
    <row r="192">
      <c r="F192" s="13">
        <f>IF(C192="","",C192*E192)</f>
        <v/>
      </c>
      <c r="I192" s="14">
        <f>IF(H192="","",IFERROR(VLOOKUP(H192,'LABOR RATES'!$A$2:$D$8,4,FALSE),0))</f>
        <v/>
      </c>
      <c r="J192" s="13">
        <f>IF(C192="","",C192*N(G192)*N(I192))</f>
        <v/>
      </c>
      <c r="M192" s="13">
        <f>IF(AND(C192="",L192=""),"",N(F192)+N(J192)+N(K192)+N(L192))</f>
        <v/>
      </c>
    </row>
    <row r="193">
      <c r="F193" s="13">
        <f>IF(C193="","",C193*E193)</f>
        <v/>
      </c>
      <c r="I193" s="14">
        <f>IF(H193="","",IFERROR(VLOOKUP(H193,'LABOR RATES'!$A$2:$D$8,4,FALSE),0))</f>
        <v/>
      </c>
      <c r="J193" s="13">
        <f>IF(C193="","",C193*N(G193)*N(I193))</f>
        <v/>
      </c>
      <c r="M193" s="13">
        <f>IF(AND(C193="",L193=""),"",N(F193)+N(J193)+N(K193)+N(L193))</f>
        <v/>
      </c>
    </row>
    <row r="194">
      <c r="F194" s="13">
        <f>IF(C194="","",C194*E194)</f>
        <v/>
      </c>
      <c r="I194" s="14">
        <f>IF(H194="","",IFERROR(VLOOKUP(H194,'LABOR RATES'!$A$2:$D$8,4,FALSE),0))</f>
        <v/>
      </c>
      <c r="J194" s="13">
        <f>IF(C194="","",C194*N(G194)*N(I194))</f>
        <v/>
      </c>
      <c r="M194" s="13">
        <f>IF(AND(C194="",L194=""),"",N(F194)+N(J194)+N(K194)+N(L194))</f>
        <v/>
      </c>
    </row>
    <row r="195">
      <c r="F195" s="13">
        <f>IF(C195="","",C195*E195)</f>
        <v/>
      </c>
      <c r="I195" s="14">
        <f>IF(H195="","",IFERROR(VLOOKUP(H195,'LABOR RATES'!$A$2:$D$8,4,FALSE),0))</f>
        <v/>
      </c>
      <c r="J195" s="13">
        <f>IF(C195="","",C195*N(G195)*N(I195))</f>
        <v/>
      </c>
      <c r="M195" s="13">
        <f>IF(AND(C195="",L195=""),"",N(F195)+N(J195)+N(K195)+N(L195))</f>
        <v/>
      </c>
    </row>
    <row r="196">
      <c r="F196" s="13">
        <f>IF(C196="","",C196*E196)</f>
        <v/>
      </c>
      <c r="I196" s="14">
        <f>IF(H196="","",IFERROR(VLOOKUP(H196,'LABOR RATES'!$A$2:$D$8,4,FALSE),0))</f>
        <v/>
      </c>
      <c r="J196" s="13">
        <f>IF(C196="","",C196*N(G196)*N(I196))</f>
        <v/>
      </c>
      <c r="M196" s="13">
        <f>IF(AND(C196="",L196=""),"",N(F196)+N(J196)+N(K196)+N(L196))</f>
        <v/>
      </c>
    </row>
    <row r="197">
      <c r="F197" s="13">
        <f>IF(C197="","",C197*E197)</f>
        <v/>
      </c>
      <c r="I197" s="14">
        <f>IF(H197="","",IFERROR(VLOOKUP(H197,'LABOR RATES'!$A$2:$D$8,4,FALSE),0))</f>
        <v/>
      </c>
      <c r="J197" s="13">
        <f>IF(C197="","",C197*N(G197)*N(I197))</f>
        <v/>
      </c>
      <c r="M197" s="13">
        <f>IF(AND(C197="",L197=""),"",N(F197)+N(J197)+N(K197)+N(L197))</f>
        <v/>
      </c>
    </row>
    <row r="198">
      <c r="F198" s="13">
        <f>IF(C198="","",C198*E198)</f>
        <v/>
      </c>
      <c r="I198" s="14">
        <f>IF(H198="","",IFERROR(VLOOKUP(H198,'LABOR RATES'!$A$2:$D$8,4,FALSE),0))</f>
        <v/>
      </c>
      <c r="J198" s="13">
        <f>IF(C198="","",C198*N(G198)*N(I198))</f>
        <v/>
      </c>
      <c r="M198" s="13">
        <f>IF(AND(C198="",L198=""),"",N(F198)+N(J198)+N(K198)+N(L198))</f>
        <v/>
      </c>
    </row>
    <row r="199">
      <c r="F199" s="13">
        <f>IF(C199="","",C199*E199)</f>
        <v/>
      </c>
      <c r="I199" s="14">
        <f>IF(H199="","",IFERROR(VLOOKUP(H199,'LABOR RATES'!$A$2:$D$8,4,FALSE),0))</f>
        <v/>
      </c>
      <c r="J199" s="13">
        <f>IF(C199="","",C199*N(G199)*N(I199))</f>
        <v/>
      </c>
      <c r="M199" s="13">
        <f>IF(AND(C199="",L199=""),"",N(F199)+N(J199)+N(K199)+N(L199))</f>
        <v/>
      </c>
    </row>
    <row r="200">
      <c r="F200" s="13">
        <f>IF(C200="","",C200*E200)</f>
        <v/>
      </c>
      <c r="I200" s="14">
        <f>IF(H200="","",IFERROR(VLOOKUP(H200,'LABOR RATES'!$A$2:$D$8,4,FALSE),0))</f>
        <v/>
      </c>
      <c r="J200" s="13">
        <f>IF(C200="","",C200*N(G200)*N(I200))</f>
        <v/>
      </c>
      <c r="M200" s="13">
        <f>IF(AND(C200="",L200=""),"",N(F200)+N(J200)+N(K200)+N(L200))</f>
        <v/>
      </c>
    </row>
    <row r="201">
      <c r="F201" s="13">
        <f>IF(C201="","",C201*E201)</f>
        <v/>
      </c>
      <c r="I201" s="14">
        <f>IF(H201="","",IFERROR(VLOOKUP(H201,'LABOR RATES'!$A$2:$D$8,4,FALSE),0))</f>
        <v/>
      </c>
      <c r="J201" s="13">
        <f>IF(C201="","",C201*N(G201)*N(I201))</f>
        <v/>
      </c>
      <c r="M201" s="13">
        <f>IF(AND(C201="",L201=""),"",N(F201)+N(J201)+N(K201)+N(L201))</f>
        <v/>
      </c>
    </row>
    <row r="202">
      <c r="F202" s="13">
        <f>IF(C202="","",C202*E202)</f>
        <v/>
      </c>
      <c r="I202" s="14">
        <f>IF(H202="","",IFERROR(VLOOKUP(H202,'LABOR RATES'!$A$2:$D$8,4,FALSE),0))</f>
        <v/>
      </c>
      <c r="J202" s="13">
        <f>IF(C202="","",C202*N(G202)*N(I202))</f>
        <v/>
      </c>
      <c r="M202" s="13">
        <f>IF(AND(C202="",L202=""),"",N(F202)+N(J202)+N(K202)+N(L202))</f>
        <v/>
      </c>
    </row>
    <row r="203">
      <c r="F203" s="13">
        <f>IF(C203="","",C203*E203)</f>
        <v/>
      </c>
      <c r="I203" s="14">
        <f>IF(H203="","",IFERROR(VLOOKUP(H203,'LABOR RATES'!$A$2:$D$8,4,FALSE),0))</f>
        <v/>
      </c>
      <c r="J203" s="13">
        <f>IF(C203="","",C203*N(G203)*N(I203))</f>
        <v/>
      </c>
      <c r="M203" s="13">
        <f>IF(AND(C203="",L203=""),"",N(F203)+N(J203)+N(K203)+N(L203))</f>
        <v/>
      </c>
    </row>
    <row r="204">
      <c r="F204" s="13">
        <f>IF(C204="","",C204*E204)</f>
        <v/>
      </c>
      <c r="I204" s="14">
        <f>IF(H204="","",IFERROR(VLOOKUP(H204,'LABOR RATES'!$A$2:$D$8,4,FALSE),0))</f>
        <v/>
      </c>
      <c r="J204" s="13">
        <f>IF(C204="","",C204*N(G204)*N(I204))</f>
        <v/>
      </c>
      <c r="M204" s="13">
        <f>IF(AND(C204="",L204=""),"",N(F204)+N(J204)+N(K204)+N(L204))</f>
        <v/>
      </c>
    </row>
    <row r="205">
      <c r="F205" s="13">
        <f>IF(C205="","",C205*E205)</f>
        <v/>
      </c>
      <c r="I205" s="14">
        <f>IF(H205="","",IFERROR(VLOOKUP(H205,'LABOR RATES'!$A$2:$D$8,4,FALSE),0))</f>
        <v/>
      </c>
      <c r="J205" s="13">
        <f>IF(C205="","",C205*N(G205)*N(I205))</f>
        <v/>
      </c>
      <c r="M205" s="13">
        <f>IF(AND(C205="",L205=""),"",N(F205)+N(J205)+N(K205)+N(L205))</f>
        <v/>
      </c>
    </row>
    <row r="206">
      <c r="F206" s="13">
        <f>IF(C206="","",C206*E206)</f>
        <v/>
      </c>
      <c r="I206" s="14">
        <f>IF(H206="","",IFERROR(VLOOKUP(H206,'LABOR RATES'!$A$2:$D$8,4,FALSE),0))</f>
        <v/>
      </c>
      <c r="J206" s="13">
        <f>IF(C206="","",C206*N(G206)*N(I206))</f>
        <v/>
      </c>
      <c r="M206" s="13">
        <f>IF(AND(C206="",L206=""),"",N(F206)+N(J206)+N(K206)+N(L206))</f>
        <v/>
      </c>
    </row>
    <row r="207">
      <c r="F207" s="13">
        <f>IF(C207="","",C207*E207)</f>
        <v/>
      </c>
      <c r="I207" s="14">
        <f>IF(H207="","",IFERROR(VLOOKUP(H207,'LABOR RATES'!$A$2:$D$8,4,FALSE),0))</f>
        <v/>
      </c>
      <c r="J207" s="13">
        <f>IF(C207="","",C207*N(G207)*N(I207))</f>
        <v/>
      </c>
      <c r="M207" s="13">
        <f>IF(AND(C207="",L207=""),"",N(F207)+N(J207)+N(K207)+N(L207))</f>
        <v/>
      </c>
    </row>
    <row r="208">
      <c r="F208" s="13">
        <f>IF(C208="","",C208*E208)</f>
        <v/>
      </c>
      <c r="I208" s="14">
        <f>IF(H208="","",IFERROR(VLOOKUP(H208,'LABOR RATES'!$A$2:$D$8,4,FALSE),0))</f>
        <v/>
      </c>
      <c r="J208" s="13">
        <f>IF(C208="","",C208*N(G208)*N(I208))</f>
        <v/>
      </c>
      <c r="M208" s="13">
        <f>IF(AND(C208="",L208=""),"",N(F208)+N(J208)+N(K208)+N(L208))</f>
        <v/>
      </c>
    </row>
    <row r="209">
      <c r="F209" s="13">
        <f>IF(C209="","",C209*E209)</f>
        <v/>
      </c>
      <c r="I209" s="14">
        <f>IF(H209="","",IFERROR(VLOOKUP(H209,'LABOR RATES'!$A$2:$D$8,4,FALSE),0))</f>
        <v/>
      </c>
      <c r="J209" s="13">
        <f>IF(C209="","",C209*N(G209)*N(I209))</f>
        <v/>
      </c>
      <c r="M209" s="13">
        <f>IF(AND(C209="",L209=""),"",N(F209)+N(J209)+N(K209)+N(L209))</f>
        <v/>
      </c>
    </row>
    <row r="210">
      <c r="F210" s="13">
        <f>IF(C210="","",C210*E210)</f>
        <v/>
      </c>
      <c r="I210" s="14">
        <f>IF(H210="","",IFERROR(VLOOKUP(H210,'LABOR RATES'!$A$2:$D$8,4,FALSE),0))</f>
        <v/>
      </c>
      <c r="J210" s="13">
        <f>IF(C210="","",C210*N(G210)*N(I210))</f>
        <v/>
      </c>
      <c r="M210" s="13">
        <f>IF(AND(C210="",L210=""),"",N(F210)+N(J210)+N(K210)+N(L210))</f>
        <v/>
      </c>
    </row>
    <row r="211">
      <c r="F211" s="13">
        <f>IF(C211="","",C211*E211)</f>
        <v/>
      </c>
      <c r="I211" s="14">
        <f>IF(H211="","",IFERROR(VLOOKUP(H211,'LABOR RATES'!$A$2:$D$8,4,FALSE),0))</f>
        <v/>
      </c>
      <c r="J211" s="13">
        <f>IF(C211="","",C211*N(G211)*N(I211))</f>
        <v/>
      </c>
      <c r="M211" s="13">
        <f>IF(AND(C211="",L211=""),"",N(F211)+N(J211)+N(K211)+N(L211))</f>
        <v/>
      </c>
    </row>
    <row r="212">
      <c r="F212" s="13">
        <f>IF(C212="","",C212*E212)</f>
        <v/>
      </c>
      <c r="I212" s="14">
        <f>IF(H212="","",IFERROR(VLOOKUP(H212,'LABOR RATES'!$A$2:$D$8,4,FALSE),0))</f>
        <v/>
      </c>
      <c r="J212" s="13">
        <f>IF(C212="","",C212*N(G212)*N(I212))</f>
        <v/>
      </c>
      <c r="M212" s="13">
        <f>IF(AND(C212="",L212=""),"",N(F212)+N(J212)+N(K212)+N(L212))</f>
        <v/>
      </c>
    </row>
  </sheetData>
  <dataValidations count="3">
    <dataValidation sqref="A2:A212" showDropDown="0" showInputMessage="0" showErrorMessage="0" allowBlank="1" type="list">
      <formula1>"01 General Requirements,02 Existing Conditions,03 Concrete,04 Masonry,05 Metals,06 Wood &amp; Composites,07 Thermal &amp; Moisture,08 Openings,09 Finishes,10 Specialties,11 Equipment,12 Furnishings,13 Special Construction,14 Conveying Equipment,21 Fire Suppression,22 Plumbing,23 HVAC,26 Electrical,27 Communications,28 Electronic Safety,31 Earthwork,32 Exterior Improvements,33 Utilities"</formula1>
    </dataValidation>
    <dataValidation sqref="D2:D212" showDropDown="0" showInputMessage="0" showErrorMessage="0" allowBlank="1" type="list">
      <formula1>"EA,LF,SF,SY,CY,LS,TON,HR,DAY,MO"</formula1>
    </dataValidation>
    <dataValidation sqref="H2:H212" showDropDown="0" showInputMessage="0" showErrorMessage="0" allowBlank="1" type="list">
      <formula1>='LABOR RATES'!$A$2:$A$8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18" customWidth="1" min="4" max="4"/>
    <col width="40" customWidth="1" min="5" max="5"/>
  </cols>
  <sheetData>
    <row r="2">
      <c r="B2" s="15" t="inlineStr">
        <is>
          <t>Project</t>
        </is>
      </c>
      <c r="C2" t="inlineStr">
        <is>
          <t>Sample Office Building TI</t>
        </is>
      </c>
    </row>
    <row r="3">
      <c r="B3" s="15" t="inlineStr">
        <is>
          <t>Bid Date</t>
        </is>
      </c>
      <c r="C3" t="inlineStr">
        <is>
          <t>Set the date</t>
        </is>
      </c>
    </row>
    <row r="4">
      <c r="B4" s="15" t="inlineStr">
        <is>
          <t>Estimator</t>
        </is>
      </c>
      <c r="C4" t="inlineStr">
        <is>
          <t>Your name</t>
        </is>
      </c>
    </row>
    <row r="6">
      <c r="A6" s="16" t="n"/>
      <c r="B6" s="16" t="inlineStr">
        <is>
          <t>Division</t>
        </is>
      </c>
      <c r="C6" s="16" t="inlineStr">
        <is>
          <t>Direct Cost</t>
        </is>
      </c>
      <c r="D6" s="16" t="inlineStr">
        <is>
          <t>% of Directs</t>
        </is>
      </c>
    </row>
    <row r="7">
      <c r="B7" t="inlineStr">
        <is>
          <t>01 General Requirements</t>
        </is>
      </c>
      <c r="C7" s="13">
        <f>SUMIFS('ESTIMATE DETAIL'!$M:$M,'ESTIMATE DETAIL'!$A:$A,B7)</f>
        <v/>
      </c>
      <c r="D7" s="17">
        <f>IF($C$30=0,0,C7/$C$30)</f>
        <v/>
      </c>
    </row>
    <row r="8">
      <c r="B8" t="inlineStr">
        <is>
          <t>02 Existing Conditions</t>
        </is>
      </c>
      <c r="C8" s="13">
        <f>SUMIFS('ESTIMATE DETAIL'!$M:$M,'ESTIMATE DETAIL'!$A:$A,B8)</f>
        <v/>
      </c>
      <c r="D8" s="17">
        <f>IF($C$30=0,0,C8/$C$30)</f>
        <v/>
      </c>
    </row>
    <row r="9">
      <c r="B9" t="inlineStr">
        <is>
          <t>03 Concrete</t>
        </is>
      </c>
      <c r="C9" s="13">
        <f>SUMIFS('ESTIMATE DETAIL'!$M:$M,'ESTIMATE DETAIL'!$A:$A,B9)</f>
        <v/>
      </c>
      <c r="D9" s="17">
        <f>IF($C$30=0,0,C9/$C$30)</f>
        <v/>
      </c>
    </row>
    <row r="10">
      <c r="B10" t="inlineStr">
        <is>
          <t>04 Masonry</t>
        </is>
      </c>
      <c r="C10" s="13">
        <f>SUMIFS('ESTIMATE DETAIL'!$M:$M,'ESTIMATE DETAIL'!$A:$A,B10)</f>
        <v/>
      </c>
      <c r="D10" s="17">
        <f>IF($C$30=0,0,C10/$C$30)</f>
        <v/>
      </c>
    </row>
    <row r="11">
      <c r="B11" t="inlineStr">
        <is>
          <t>05 Metals</t>
        </is>
      </c>
      <c r="C11" s="13">
        <f>SUMIFS('ESTIMATE DETAIL'!$M:$M,'ESTIMATE DETAIL'!$A:$A,B11)</f>
        <v/>
      </c>
      <c r="D11" s="17">
        <f>IF($C$30=0,0,C11/$C$30)</f>
        <v/>
      </c>
    </row>
    <row r="12">
      <c r="B12" t="inlineStr">
        <is>
          <t>06 Wood &amp; Composites</t>
        </is>
      </c>
      <c r="C12" s="13">
        <f>SUMIFS('ESTIMATE DETAIL'!$M:$M,'ESTIMATE DETAIL'!$A:$A,B12)</f>
        <v/>
      </c>
      <c r="D12" s="17">
        <f>IF($C$30=0,0,C12/$C$30)</f>
        <v/>
      </c>
    </row>
    <row r="13">
      <c r="B13" t="inlineStr">
        <is>
          <t>07 Thermal &amp; Moisture</t>
        </is>
      </c>
      <c r="C13" s="13">
        <f>SUMIFS('ESTIMATE DETAIL'!$M:$M,'ESTIMATE DETAIL'!$A:$A,B13)</f>
        <v/>
      </c>
      <c r="D13" s="17">
        <f>IF($C$30=0,0,C13/$C$30)</f>
        <v/>
      </c>
    </row>
    <row r="14">
      <c r="B14" t="inlineStr">
        <is>
          <t>08 Openings</t>
        </is>
      </c>
      <c r="C14" s="13">
        <f>SUMIFS('ESTIMATE DETAIL'!$M:$M,'ESTIMATE DETAIL'!$A:$A,B14)</f>
        <v/>
      </c>
      <c r="D14" s="17">
        <f>IF($C$30=0,0,C14/$C$30)</f>
        <v/>
      </c>
    </row>
    <row r="15">
      <c r="B15" t="inlineStr">
        <is>
          <t>09 Finishes</t>
        </is>
      </c>
      <c r="C15" s="13">
        <f>SUMIFS('ESTIMATE DETAIL'!$M:$M,'ESTIMATE DETAIL'!$A:$A,B15)</f>
        <v/>
      </c>
      <c r="D15" s="17">
        <f>IF($C$30=0,0,C15/$C$30)</f>
        <v/>
      </c>
    </row>
    <row r="16">
      <c r="B16" t="inlineStr">
        <is>
          <t>10 Specialties</t>
        </is>
      </c>
      <c r="C16" s="13">
        <f>SUMIFS('ESTIMATE DETAIL'!$M:$M,'ESTIMATE DETAIL'!$A:$A,B16)</f>
        <v/>
      </c>
      <c r="D16" s="17">
        <f>IF($C$30=0,0,C16/$C$30)</f>
        <v/>
      </c>
    </row>
    <row r="17">
      <c r="B17" t="inlineStr">
        <is>
          <t>11 Equipment</t>
        </is>
      </c>
      <c r="C17" s="13">
        <f>SUMIFS('ESTIMATE DETAIL'!$M:$M,'ESTIMATE DETAIL'!$A:$A,B17)</f>
        <v/>
      </c>
      <c r="D17" s="17">
        <f>IF($C$30=0,0,C17/$C$30)</f>
        <v/>
      </c>
    </row>
    <row r="18">
      <c r="B18" t="inlineStr">
        <is>
          <t>12 Furnishings</t>
        </is>
      </c>
      <c r="C18" s="13">
        <f>SUMIFS('ESTIMATE DETAIL'!$M:$M,'ESTIMATE DETAIL'!$A:$A,B18)</f>
        <v/>
      </c>
      <c r="D18" s="17">
        <f>IF($C$30=0,0,C18/$C$30)</f>
        <v/>
      </c>
    </row>
    <row r="19">
      <c r="B19" t="inlineStr">
        <is>
          <t>13 Special Construction</t>
        </is>
      </c>
      <c r="C19" s="13">
        <f>SUMIFS('ESTIMATE DETAIL'!$M:$M,'ESTIMATE DETAIL'!$A:$A,B19)</f>
        <v/>
      </c>
      <c r="D19" s="17">
        <f>IF($C$30=0,0,C19/$C$30)</f>
        <v/>
      </c>
    </row>
    <row r="20">
      <c r="B20" t="inlineStr">
        <is>
          <t>14 Conveying Equipment</t>
        </is>
      </c>
      <c r="C20" s="13">
        <f>SUMIFS('ESTIMATE DETAIL'!$M:$M,'ESTIMATE DETAIL'!$A:$A,B20)</f>
        <v/>
      </c>
      <c r="D20" s="17">
        <f>IF($C$30=0,0,C20/$C$30)</f>
        <v/>
      </c>
    </row>
    <row r="21">
      <c r="B21" t="inlineStr">
        <is>
          <t>21 Fire Suppression</t>
        </is>
      </c>
      <c r="C21" s="13">
        <f>SUMIFS('ESTIMATE DETAIL'!$M:$M,'ESTIMATE DETAIL'!$A:$A,B21)</f>
        <v/>
      </c>
      <c r="D21" s="17">
        <f>IF($C$30=0,0,C21/$C$30)</f>
        <v/>
      </c>
    </row>
    <row r="22">
      <c r="B22" t="inlineStr">
        <is>
          <t>22 Plumbing</t>
        </is>
      </c>
      <c r="C22" s="13">
        <f>SUMIFS('ESTIMATE DETAIL'!$M:$M,'ESTIMATE DETAIL'!$A:$A,B22)</f>
        <v/>
      </c>
      <c r="D22" s="17">
        <f>IF($C$30=0,0,C22/$C$30)</f>
        <v/>
      </c>
    </row>
    <row r="23">
      <c r="B23" t="inlineStr">
        <is>
          <t>23 HVAC</t>
        </is>
      </c>
      <c r="C23" s="13">
        <f>SUMIFS('ESTIMATE DETAIL'!$M:$M,'ESTIMATE DETAIL'!$A:$A,B23)</f>
        <v/>
      </c>
      <c r="D23" s="17">
        <f>IF($C$30=0,0,C23/$C$30)</f>
        <v/>
      </c>
    </row>
    <row r="24">
      <c r="B24" t="inlineStr">
        <is>
          <t>26 Electrical</t>
        </is>
      </c>
      <c r="C24" s="13">
        <f>SUMIFS('ESTIMATE DETAIL'!$M:$M,'ESTIMATE DETAIL'!$A:$A,B24)</f>
        <v/>
      </c>
      <c r="D24" s="17">
        <f>IF($C$30=0,0,C24/$C$30)</f>
        <v/>
      </c>
    </row>
    <row r="25">
      <c r="B25" t="inlineStr">
        <is>
          <t>27 Communications</t>
        </is>
      </c>
      <c r="C25" s="13">
        <f>SUMIFS('ESTIMATE DETAIL'!$M:$M,'ESTIMATE DETAIL'!$A:$A,B25)</f>
        <v/>
      </c>
      <c r="D25" s="17">
        <f>IF($C$30=0,0,C25/$C$30)</f>
        <v/>
      </c>
    </row>
    <row r="26">
      <c r="B26" t="inlineStr">
        <is>
          <t>28 Electronic Safety</t>
        </is>
      </c>
      <c r="C26" s="13">
        <f>SUMIFS('ESTIMATE DETAIL'!$M:$M,'ESTIMATE DETAIL'!$A:$A,B26)</f>
        <v/>
      </c>
      <c r="D26" s="17">
        <f>IF($C$30=0,0,C26/$C$30)</f>
        <v/>
      </c>
    </row>
    <row r="27">
      <c r="B27" t="inlineStr">
        <is>
          <t>31 Earthwork</t>
        </is>
      </c>
      <c r="C27" s="13">
        <f>SUMIFS('ESTIMATE DETAIL'!$M:$M,'ESTIMATE DETAIL'!$A:$A,B27)</f>
        <v/>
      </c>
      <c r="D27" s="17">
        <f>IF($C$30=0,0,C27/$C$30)</f>
        <v/>
      </c>
    </row>
    <row r="28">
      <c r="B28" t="inlineStr">
        <is>
          <t>32 Exterior Improvements</t>
        </is>
      </c>
      <c r="C28" s="13">
        <f>SUMIFS('ESTIMATE DETAIL'!$M:$M,'ESTIMATE DETAIL'!$A:$A,B28)</f>
        <v/>
      </c>
      <c r="D28" s="17">
        <f>IF($C$30=0,0,C28/$C$30)</f>
        <v/>
      </c>
    </row>
    <row r="29">
      <c r="B29" t="inlineStr">
        <is>
          <t>33 Utilities</t>
        </is>
      </c>
      <c r="C29" s="13">
        <f>SUMIFS('ESTIMATE DETAIL'!$M:$M,'ESTIMATE DETAIL'!$A:$A,B29)</f>
        <v/>
      </c>
      <c r="D29" s="17">
        <f>IF($C$30=0,0,C29/$C$30)</f>
        <v/>
      </c>
    </row>
    <row r="30">
      <c r="A30" s="18" t="n"/>
      <c r="B30" s="18" t="inlineStr">
        <is>
          <t>TOTAL DIRECT COST</t>
        </is>
      </c>
      <c r="C30" s="19">
        <f>SUM(C7:C29)</f>
        <v/>
      </c>
      <c r="D30" s="18" t="n"/>
    </row>
    <row r="32">
      <c r="B32" s="20" t="inlineStr">
        <is>
          <t>Markup</t>
        </is>
      </c>
    </row>
    <row r="33">
      <c r="B33" t="inlineStr">
        <is>
          <t>Total direct cost</t>
        </is>
      </c>
      <c r="C33" s="13">
        <f>C30</f>
        <v/>
      </c>
    </row>
    <row r="34">
      <c r="B34" t="inlineStr">
        <is>
          <t>General overhead</t>
        </is>
      </c>
      <c r="C34" s="17" t="n">
        <v>0.06</v>
      </c>
      <c r="D34" s="13">
        <f>C33*C34</f>
        <v/>
      </c>
      <c r="E34" s="9" t="inlineStr">
        <is>
          <t>On directs. Office, estimating, insurance.</t>
        </is>
      </c>
    </row>
    <row r="35">
      <c r="B35" t="inlineStr">
        <is>
          <t>Profit</t>
        </is>
      </c>
      <c r="C35" s="17" t="n">
        <v>0.08</v>
      </c>
      <c r="D35" s="13">
        <f>(C33+D34)*C35</f>
        <v/>
      </c>
      <c r="E35" s="9" t="inlineStr">
        <is>
          <t>On directs + overhead.</t>
        </is>
      </c>
    </row>
    <row r="36">
      <c r="B36" t="inlineStr">
        <is>
          <t>Contingency</t>
        </is>
      </c>
      <c r="C36" s="17" t="n">
        <v>0.03</v>
      </c>
      <c r="D36" s="13">
        <f>C33*C36</f>
        <v/>
      </c>
      <c r="E36" s="9" t="inlineStr">
        <is>
          <t>Scope risk. Cut it consciously, not by accident.</t>
        </is>
      </c>
    </row>
    <row r="37">
      <c r="B37" t="inlineStr">
        <is>
          <t>Bond</t>
        </is>
      </c>
      <c r="C37" s="21" t="n">
        <v>0.012</v>
      </c>
      <c r="D37" s="13">
        <f>(C33+D34+D35+D36)*C37</f>
        <v/>
      </c>
      <c r="E37" s="9" t="inlineStr">
        <is>
          <t>On everything above, if required.</t>
        </is>
      </c>
    </row>
    <row r="39">
      <c r="B39" s="22" t="inlineStr">
        <is>
          <t>BID TOTAL</t>
        </is>
      </c>
      <c r="C39" s="23">
        <f>C33+D34+D35+D36+D37</f>
        <v/>
      </c>
      <c r="D39" s="2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8" customWidth="1" min="3" max="3"/>
    <col width="15" customWidth="1" min="4" max="4"/>
    <col width="14" customWidth="1" min="5" max="5"/>
    <col width="18" customWidth="1" min="6" max="6"/>
    <col width="24" customWidth="1" min="7" max="7"/>
  </cols>
  <sheetData>
    <row r="1">
      <c r="A1" s="16" t="inlineStr">
        <is>
          <t>Division</t>
        </is>
      </c>
      <c r="B1" s="16" t="inlineStr">
        <is>
          <t>Item</t>
        </is>
      </c>
      <c r="C1" s="16" t="inlineStr">
        <is>
          <t>Unit</t>
        </is>
      </c>
      <c r="D1" s="16" t="inlineStr">
        <is>
          <t>Material $/Unit</t>
        </is>
      </c>
      <c r="E1" s="16" t="inlineStr">
        <is>
          <t>Labor Hrs/Unit</t>
        </is>
      </c>
      <c r="F1" s="16" t="inlineStr">
        <is>
          <t>Last Verified</t>
        </is>
      </c>
      <c r="G1" s="16" t="inlineStr">
        <is>
          <t>Source / Vendor</t>
        </is>
      </c>
    </row>
    <row r="2">
      <c r="A2" t="inlineStr">
        <is>
          <t>03 Concrete</t>
        </is>
      </c>
      <c r="B2" t="inlineStr">
        <is>
          <t>Slab on grade 4in 3000psi</t>
        </is>
      </c>
      <c r="C2" t="inlineStr">
        <is>
          <t>SF</t>
        </is>
      </c>
      <c r="D2" s="14" t="n">
        <v>2.1</v>
      </c>
      <c r="E2" s="25" t="n">
        <v>0.015</v>
      </c>
      <c r="F2" t="inlineStr">
        <is>
          <t>Replace with your date</t>
        </is>
      </c>
      <c r="G2" t="inlineStr">
        <is>
          <t>Your ready-mix vendor</t>
        </is>
      </c>
    </row>
    <row r="3">
      <c r="A3" t="inlineStr">
        <is>
          <t>03 Concrete</t>
        </is>
      </c>
      <c r="B3" t="inlineStr">
        <is>
          <t>Slab on grade 6in 4000psi</t>
        </is>
      </c>
      <c r="C3" t="inlineStr">
        <is>
          <t>SF</t>
        </is>
      </c>
      <c r="D3" s="14" t="n">
        <v>2.95</v>
      </c>
      <c r="E3" s="25" t="n">
        <v>0.018</v>
      </c>
      <c r="F3" t="inlineStr"/>
      <c r="G3" t="inlineStr"/>
    </row>
    <row r="4">
      <c r="A4" t="inlineStr">
        <is>
          <t>04 Masonry</t>
        </is>
      </c>
      <c r="B4" t="inlineStr">
        <is>
          <t>8in CMU wall, grouted</t>
        </is>
      </c>
      <c r="C4" t="inlineStr">
        <is>
          <t>SF</t>
        </is>
      </c>
      <c r="D4" s="14" t="n">
        <v>6.4</v>
      </c>
      <c r="E4" s="25" t="n">
        <v>0.09</v>
      </c>
      <c r="F4" t="inlineStr"/>
      <c r="G4" t="inlineStr"/>
    </row>
    <row r="5">
      <c r="A5" t="inlineStr">
        <is>
          <t>06 Wood &amp; Composites</t>
        </is>
      </c>
      <c r="B5" t="inlineStr">
        <is>
          <t>Wood blocking, misc</t>
        </is>
      </c>
      <c r="C5" t="inlineStr">
        <is>
          <t>LF</t>
        </is>
      </c>
      <c r="D5" s="14" t="n">
        <v>1.85</v>
      </c>
      <c r="E5" s="25" t="n">
        <v>0.03</v>
      </c>
      <c r="F5" t="inlineStr"/>
      <c r="G5" t="inlineStr"/>
    </row>
    <row r="6">
      <c r="A6" t="inlineStr">
        <is>
          <t>07 Thermal &amp; Moisture</t>
        </is>
      </c>
      <c r="B6" t="inlineStr">
        <is>
          <t>TPO roof 60mil, mech attached</t>
        </is>
      </c>
      <c r="C6" t="inlineStr">
        <is>
          <t>SF</t>
        </is>
      </c>
      <c r="D6" s="14" t="n">
        <v>3.1</v>
      </c>
      <c r="E6" s="25" t="n">
        <v>0.011</v>
      </c>
      <c r="F6" t="inlineStr"/>
      <c r="G6" t="inlineStr"/>
    </row>
    <row r="7">
      <c r="A7" t="inlineStr">
        <is>
          <t>09 Finishes</t>
        </is>
      </c>
      <c r="B7" t="inlineStr">
        <is>
          <t>Drywall hang/tape L4</t>
        </is>
      </c>
      <c r="C7" t="inlineStr">
        <is>
          <t>SF</t>
        </is>
      </c>
      <c r="D7" s="14" t="n">
        <v>0.68</v>
      </c>
      <c r="E7" s="25" t="n">
        <v>0.014</v>
      </c>
      <c r="F7" t="inlineStr"/>
      <c r="G7" t="inlineStr"/>
    </row>
    <row r="8">
      <c r="A8" t="inlineStr">
        <is>
          <t>09 Finishes</t>
        </is>
      </c>
      <c r="B8" t="inlineStr">
        <is>
          <t>ACT ceiling 2x4</t>
        </is>
      </c>
      <c r="C8" t="inlineStr">
        <is>
          <t>SF</t>
        </is>
      </c>
      <c r="D8" s="14" t="n">
        <v>1.95</v>
      </c>
      <c r="E8" s="25" t="n">
        <v>0.012</v>
      </c>
      <c r="F8" t="inlineStr"/>
      <c r="G8" t="inlineStr"/>
    </row>
    <row r="9">
      <c r="A9" t="inlineStr">
        <is>
          <t>09 Finishes</t>
        </is>
      </c>
      <c r="B9" t="inlineStr">
        <is>
          <t>Paint 2 coats</t>
        </is>
      </c>
      <c r="C9" t="inlineStr">
        <is>
          <t>SF</t>
        </is>
      </c>
      <c r="D9" s="14" t="n">
        <v>0.32</v>
      </c>
      <c r="E9" s="25" t="n">
        <v>0.008</v>
      </c>
      <c r="F9" t="inlineStr"/>
      <c r="G9" t="inlineStr"/>
    </row>
    <row r="10">
      <c r="A10" t="inlineStr">
        <is>
          <t>31 Earthwork</t>
        </is>
      </c>
      <c r="B10" t="inlineStr">
        <is>
          <t>Cut/fill on site</t>
        </is>
      </c>
      <c r="C10" t="inlineStr">
        <is>
          <t>CY</t>
        </is>
      </c>
      <c r="D10" s="14" t="n">
        <v>3.8</v>
      </c>
      <c r="E10" s="25" t="n">
        <v>0.02</v>
      </c>
      <c r="F10" t="inlineStr"/>
      <c r="G10" t="inlineStr"/>
    </row>
    <row r="11">
      <c r="A11" t="inlineStr">
        <is>
          <t>32 Exterior Improvements</t>
        </is>
      </c>
      <c r="B11" t="inlineStr">
        <is>
          <t>Concrete sidewalk 4in</t>
        </is>
      </c>
      <c r="C11" t="inlineStr">
        <is>
          <t>SF</t>
        </is>
      </c>
      <c r="D11" s="14" t="n">
        <v>4.2</v>
      </c>
      <c r="E11" s="25" t="n">
        <v>0.03</v>
      </c>
      <c r="F11" t="inlineStr"/>
      <c r="G11" t="inlineStr"/>
    </row>
    <row r="13">
      <c r="A13" s="9" t="inlineStr">
        <is>
          <t>Sample numbers, national-ish, for structure only. An estimating library is only as good as its Last Verified column. Date every rate.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5" customWidth="1" min="2" max="2"/>
  </cols>
  <sheetData>
    <row r="2">
      <c r="B2" s="26" t="inlineStr">
        <is>
          <t>Bid Day Checklist</t>
        </is>
      </c>
    </row>
    <row r="4">
      <c r="A4" s="27" t="inlineStr">
        <is>
          <t>☐</t>
        </is>
      </c>
      <c r="B4" s="28" t="inlineStr">
        <is>
          <t>All addenda received and priced. Check the addendum count against the architect's list, not your inbox.</t>
        </is>
      </c>
    </row>
    <row r="5">
      <c r="A5" s="27" t="inlineStr">
        <is>
          <t>☐</t>
        </is>
      </c>
      <c r="B5" s="28" t="inlineStr">
        <is>
          <t>Every division on BID SUMMARY is nonzero or consciously excluded in writing.</t>
        </is>
      </c>
    </row>
    <row r="6">
      <c r="A6" s="27" t="inlineStr">
        <is>
          <t>☐</t>
        </is>
      </c>
      <c r="B6" s="28" t="inlineStr">
        <is>
          <t>Sub quotes leveled: same scope, same exclusions, same alternates. Cheapest is not leveled.</t>
        </is>
      </c>
    </row>
    <row r="7">
      <c r="A7" s="27" t="inlineStr">
        <is>
          <t>☐</t>
        </is>
      </c>
      <c r="B7" s="28" t="inlineStr">
        <is>
          <t>Labor rates checked against current wage decisions (prevailing wage or union, if applicable).</t>
        </is>
      </c>
    </row>
    <row r="8">
      <c r="A8" s="27" t="inlineStr">
        <is>
          <t>☐</t>
        </is>
      </c>
      <c r="B8" s="28" t="inlineStr">
        <is>
          <t>General conditions duration matches the schedule you actually believe.</t>
        </is>
      </c>
    </row>
    <row r="9">
      <c r="A9" s="27" t="inlineStr">
        <is>
          <t>☐</t>
        </is>
      </c>
      <c r="B9" s="28" t="inlineStr">
        <is>
          <t>Contingency reviewed on purpose. If you cut it to win, write down that you did.</t>
        </is>
      </c>
    </row>
    <row r="10">
      <c r="A10" s="27" t="inlineStr">
        <is>
          <t>☐</t>
        </is>
      </c>
      <c r="B10" s="28" t="inlineStr">
        <is>
          <t>Bond and tax included if required by the instructions to bidders.</t>
        </is>
      </c>
    </row>
    <row r="11">
      <c r="A11" s="27" t="inlineStr">
        <is>
          <t>☐</t>
        </is>
      </c>
      <c r="B11" s="28" t="inlineStr">
        <is>
          <t>Unit Cost Library rates used are dated within 90 days, or re-verified.</t>
        </is>
      </c>
    </row>
    <row r="12">
      <c r="A12" s="27" t="inlineStr">
        <is>
          <t>☐</t>
        </is>
      </c>
      <c r="B12" s="28" t="inlineStr">
        <is>
          <t>Someone other than the estimator has looked at the summary sheet.</t>
        </is>
      </c>
    </row>
    <row r="13">
      <c r="A13" s="27" t="inlineStr">
        <is>
          <t>☐</t>
        </is>
      </c>
      <c r="B13" s="28" t="inlineStr">
        <is>
          <t>A copy of THIS file is saved as bid-day record before any post-bid edits.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2026-08-07T16:34:21+00:00Z</dcterms:created>
  <dcterms:modified xmlns:dcterms="http://purl.org/dc/terms/" xmlns:xsi="http://www.w3.org/2001/XMLSchema-instance" xsi:type="dcterms:W3CDTF">2026-08-07T16:34:21+00:00Z</dcterms:modified>
</cp:coreProperties>
</file>